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\Documents\Dossiers\Ligue\PACA\Compta PACA GL\Compta PACA GL\2020\"/>
    </mc:Choice>
  </mc:AlternateContent>
  <xr:revisionPtr revIDLastSave="0" documentId="13_ncr:1_{926A5E29-8448-4845-B8F2-09B0C8ADB454}" xr6:coauthVersionLast="45" xr6:coauthVersionMax="45" xr10:uidLastSave="{00000000-0000-0000-0000-000000000000}"/>
  <bookViews>
    <workbookView xWindow="-120" yWindow="-120" windowWidth="29040" windowHeight="15840" xr2:uid="{E9A5622D-4742-4AD8-8D51-04E7781FB1C6}"/>
  </bookViews>
  <sheets>
    <sheet name="BUD PREV PACA 2021 AG 2020" sheetId="1" r:id="rId1"/>
  </sheets>
  <externalReferences>
    <externalReference r:id="rId2"/>
  </externalReferences>
  <definedNames>
    <definedName name="ENCAPOLE">'[1]DETAIL COMPTA ANAL'!$D$8</definedName>
    <definedName name="FRAIS_FONCTIONNEMENT">'[1]DETAIL COMPTA ANAL'!$Q$4</definedName>
    <definedName name="partfamilles">'[1]DETAIL COMPTA ANAL'!$S$6</definedName>
    <definedName name="_xlnm.Print_Area" localSheetId="0">'BUD PREV PACA 2021 AG 2020'!$A:$H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51" i="1" l="1"/>
  <c r="B151" i="1"/>
  <c r="H150" i="1"/>
  <c r="H151" i="1" s="1"/>
  <c r="G150" i="1"/>
  <c r="F150" i="1"/>
  <c r="C150" i="1"/>
  <c r="B150" i="1"/>
  <c r="D148" i="1"/>
  <c r="D150" i="1" s="1"/>
  <c r="H138" i="1"/>
  <c r="G138" i="1"/>
  <c r="G151" i="1" s="1"/>
  <c r="F138" i="1"/>
  <c r="D138" i="1"/>
  <c r="D151" i="1" s="1"/>
  <c r="C138" i="1"/>
  <c r="B138" i="1"/>
  <c r="D128" i="1"/>
  <c r="H119" i="1"/>
  <c r="G119" i="1"/>
  <c r="F119" i="1"/>
  <c r="D119" i="1"/>
  <c r="H101" i="1"/>
  <c r="G101" i="1"/>
  <c r="F101" i="1"/>
  <c r="D101" i="1"/>
  <c r="C101" i="1"/>
  <c r="B101" i="1"/>
  <c r="H93" i="1"/>
  <c r="G93" i="1"/>
  <c r="F93" i="1"/>
  <c r="D93" i="1"/>
  <c r="C93" i="1"/>
  <c r="C119" i="1" s="1"/>
  <c r="B93" i="1"/>
  <c r="B119" i="1" s="1"/>
  <c r="E88" i="1"/>
  <c r="A88" i="1"/>
  <c r="D84" i="1"/>
  <c r="B55" i="1"/>
  <c r="H54" i="1"/>
  <c r="G54" i="1"/>
  <c r="F54" i="1"/>
  <c r="D53" i="1"/>
  <c r="C53" i="1"/>
  <c r="B53" i="1"/>
  <c r="H47" i="1"/>
  <c r="G47" i="1"/>
  <c r="F47" i="1"/>
  <c r="D45" i="1"/>
  <c r="B45" i="1"/>
  <c r="H38" i="1"/>
  <c r="G38" i="1"/>
  <c r="F38" i="1"/>
  <c r="C38" i="1"/>
  <c r="B38" i="1"/>
  <c r="D31" i="1"/>
  <c r="D38" i="1" s="1"/>
  <c r="H26" i="1"/>
  <c r="G26" i="1"/>
  <c r="F26" i="1"/>
  <c r="D26" i="1"/>
  <c r="C26" i="1"/>
  <c r="B26" i="1"/>
  <c r="H15" i="1"/>
  <c r="H56" i="1" s="1"/>
  <c r="G15" i="1"/>
  <c r="G56" i="1" s="1"/>
  <c r="F15" i="1"/>
  <c r="F56" i="1" s="1"/>
  <c r="D15" i="1"/>
  <c r="C15" i="1"/>
  <c r="C56" i="1" s="1"/>
  <c r="C152" i="1" s="1"/>
  <c r="B15" i="1"/>
  <c r="B56" i="1" s="1"/>
  <c r="B152" i="1" s="1"/>
  <c r="D56" i="1" l="1"/>
  <c r="D152" i="1" s="1"/>
  <c r="F151" i="1"/>
  <c r="F152" i="1" s="1"/>
  <c r="H152" i="1"/>
  <c r="G152" i="1"/>
</calcChain>
</file>

<file path=xl/sharedStrings.xml><?xml version="1.0" encoding="utf-8"?>
<sst xmlns="http://schemas.openxmlformats.org/spreadsheetml/2006/main" count="184" uniqueCount="124">
  <si>
    <t>BUDGET PREVISIONNEL PACA 2021</t>
  </si>
  <si>
    <t xml:space="preserve">CHARGES PACA </t>
  </si>
  <si>
    <t xml:space="preserve">PRODUITS PACA </t>
  </si>
  <si>
    <t>EXCELLENCE &amp;  DEVELOPPEMENT</t>
  </si>
  <si>
    <t>REAL 2019</t>
  </si>
  <si>
    <t>Prev 2020</t>
  </si>
  <si>
    <t>PREV 2021</t>
  </si>
  <si>
    <t xml:space="preserve">POLE </t>
  </si>
  <si>
    <t>CREPS Frais hébergt Part pensionnaires (base 8 polistes)</t>
  </si>
  <si>
    <t xml:space="preserve">Particip familles Héberg </t>
  </si>
  <si>
    <t>CREPS Frais hébergt A chareg Ligue (base 8 polistes)</t>
  </si>
  <si>
    <t>Particip familles Frais pédagogiques</t>
  </si>
  <si>
    <t xml:space="preserve">COUT ENSEIGNEMENT POUR LIGUE </t>
  </si>
  <si>
    <t>Encadrement pôle</t>
  </si>
  <si>
    <t>Subvention CNDS/ANS Haut niveau</t>
  </si>
  <si>
    <t>Fris divers Pole</t>
  </si>
  <si>
    <t>Subvention CR Performance</t>
  </si>
  <si>
    <t>Divers stages ( C.O.M)</t>
  </si>
  <si>
    <t>SUIVI JEUNES</t>
  </si>
  <si>
    <t>Détection jeunes (stages + aides + sorties)</t>
  </si>
  <si>
    <t>Détection jeunes (stages + div)</t>
  </si>
  <si>
    <t>Coordination Détection jeunes (Masson)</t>
  </si>
  <si>
    <t>Détection Aide FFTT</t>
  </si>
  <si>
    <t>Elite jeunes (stages +  divers)</t>
  </si>
  <si>
    <t>Elite jeunes (stages + div)</t>
  </si>
  <si>
    <t>Coordination Elite Jeunes (Angles)</t>
  </si>
  <si>
    <t>Elite jeunes Aide FFTT</t>
  </si>
  <si>
    <t>Aides indvi PPF</t>
  </si>
  <si>
    <t>Compétitions jeunes équipes PACA</t>
  </si>
  <si>
    <t>Compétitions jeunes indiv</t>
  </si>
  <si>
    <t>Fonctionnement ETR (Masson +Angles)</t>
  </si>
  <si>
    <t>Fonctionnement ETR Aide FFTT</t>
  </si>
  <si>
    <t>FORMATIONS</t>
  </si>
  <si>
    <t xml:space="preserve">FORMATIONS </t>
  </si>
  <si>
    <t>Cadres techniques</t>
  </si>
  <si>
    <t xml:space="preserve">Cadres techniques </t>
  </si>
  <si>
    <t xml:space="preserve">Cadres techniques (Masson + Angles </t>
  </si>
  <si>
    <t>Cadres techniques Aide FFTT</t>
  </si>
  <si>
    <t>Cadres techniques dispositif SESAME (CD13)</t>
  </si>
  <si>
    <t>Cadres techniques dispositif SESAME DRJS</t>
  </si>
  <si>
    <t>Cadres techniques dispositif SESAME Aide FFTT</t>
  </si>
  <si>
    <t xml:space="preserve">Corps arbitral </t>
  </si>
  <si>
    <t>Corps arbitral</t>
  </si>
  <si>
    <t>Dirigeants</t>
  </si>
  <si>
    <t>Salariés</t>
  </si>
  <si>
    <t>IREF</t>
  </si>
  <si>
    <t>IREF Aide FFTT</t>
  </si>
  <si>
    <t>CHARGES  DEVELOPPEMENT</t>
  </si>
  <si>
    <t>PRODUITS DEVELOPPEMENT</t>
  </si>
  <si>
    <t>Stages Perfect/Autres Publics cibles</t>
  </si>
  <si>
    <t>Perfect/Autres Publics cibles</t>
  </si>
  <si>
    <t>Stages Eté</t>
  </si>
  <si>
    <t xml:space="preserve">Eté </t>
  </si>
  <si>
    <t>Actions pour féminines (dont stages - Renon)</t>
  </si>
  <si>
    <t>Féminines Aide FFTT</t>
  </si>
  <si>
    <t>Comités départementaux (dont ville Marseille)</t>
  </si>
  <si>
    <t>Insertion</t>
  </si>
  <si>
    <t>Insertion (Particip FFTT)</t>
  </si>
  <si>
    <t xml:space="preserve">PPP </t>
  </si>
  <si>
    <t>DIVERS DEVELOPPEMENT</t>
  </si>
  <si>
    <t xml:space="preserve">Baby Ping </t>
  </si>
  <si>
    <t>Challenges clubs</t>
  </si>
  <si>
    <t>SUBVENTIONS</t>
  </si>
  <si>
    <t>Sport santé</t>
  </si>
  <si>
    <t>Subvention CNDS /ANS</t>
  </si>
  <si>
    <t>Divers évènementiels</t>
  </si>
  <si>
    <t>Prestations diverses (1)</t>
  </si>
  <si>
    <t>Subvention CR (convention quadriennalle)</t>
  </si>
  <si>
    <t>CTF (dont réal 3000,00 : provision pour risque)</t>
  </si>
  <si>
    <t>TOTAL       Excellence &amp; Développement</t>
  </si>
  <si>
    <t xml:space="preserve">(1) Elaboration demandes subventions + Actions ETR + Suivi dossier emplois : ventilé en 2021 </t>
  </si>
  <si>
    <t>VIE SPORTIVE ET COMPETITIONS</t>
  </si>
  <si>
    <t>CF</t>
  </si>
  <si>
    <t>Reversement FFTT</t>
  </si>
  <si>
    <t>Inscriptions</t>
  </si>
  <si>
    <t>Divers CF dont récompenses</t>
  </si>
  <si>
    <t xml:space="preserve"> Divers</t>
  </si>
  <si>
    <t>S/T CF</t>
  </si>
  <si>
    <t>Chpt par Equipes</t>
  </si>
  <si>
    <t>Frais divers dont arbitrage</t>
  </si>
  <si>
    <t>Epreuves Vétérans</t>
  </si>
  <si>
    <t>Championnat (salle + récompenses + administratif)</t>
  </si>
  <si>
    <t>Inscriptions Chpt</t>
  </si>
  <si>
    <t>Coupe (salle + récompenses + administratif)</t>
  </si>
  <si>
    <t>Inscriptions Coupe</t>
  </si>
  <si>
    <t>S/T Vétérans</t>
  </si>
  <si>
    <t xml:space="preserve">Opens Jeunes </t>
  </si>
  <si>
    <t>FFTT + Salle + récompenses + frs administratifs</t>
  </si>
  <si>
    <t>Grand Prix des Jeunes</t>
  </si>
  <si>
    <t>Salle + récompenses + frs administratifs</t>
  </si>
  <si>
    <t>Corpos</t>
  </si>
  <si>
    <t>Top 8</t>
  </si>
  <si>
    <t>Top détection</t>
  </si>
  <si>
    <t>Divers (tournois et journée fem)</t>
  </si>
  <si>
    <t>TOTAL              Vie sportive &amp; Compétitions</t>
  </si>
  <si>
    <t>VIE INSTITUTIONNELLE</t>
  </si>
  <si>
    <t>REVERSEMENTS PRODUITS FEDERAUX</t>
  </si>
  <si>
    <t>COTISATIONS CLUBS PRODUITS FEDERAUX</t>
  </si>
  <si>
    <t>Affiliations + Ping Pong Mag</t>
  </si>
  <si>
    <t>Affiliations + Ping Pong Mag + ERC</t>
  </si>
  <si>
    <t>Licences</t>
  </si>
  <si>
    <t>Mutations (dont indem formation)</t>
  </si>
  <si>
    <t xml:space="preserve">Reversements </t>
  </si>
  <si>
    <t>Cotisations clubs</t>
  </si>
  <si>
    <t>FONCTIONNEMENT GENERAL LIGUE</t>
  </si>
  <si>
    <t xml:space="preserve">Frais d'entetien siège </t>
  </si>
  <si>
    <t>Convention CD13</t>
  </si>
  <si>
    <t>Frais administratifs</t>
  </si>
  <si>
    <t>Produits excercices antérieurs</t>
  </si>
  <si>
    <t>Frais d'entetien  véhicule</t>
  </si>
  <si>
    <t>Amendes</t>
  </si>
  <si>
    <t xml:space="preserve">Divers autres </t>
  </si>
  <si>
    <t>Partenariats</t>
  </si>
  <si>
    <t>Frais de représentation (Pres + Cons Ligue+AG)</t>
  </si>
  <si>
    <t xml:space="preserve">Divers </t>
  </si>
  <si>
    <t>Frais de commissions</t>
  </si>
  <si>
    <t>Povision amortissement</t>
  </si>
  <si>
    <t>Frais de secrétariat (dont frais personnel)</t>
  </si>
  <si>
    <t>Provision départ retraite secrétaire administrative</t>
  </si>
  <si>
    <t>Fonctionnement général</t>
  </si>
  <si>
    <t>TOTAL                    Vie institutionnelle</t>
  </si>
  <si>
    <t>DEFICIT 2019 : 14.304,93</t>
  </si>
  <si>
    <t>Aide FFTT globale (2)</t>
  </si>
  <si>
    <t>(2) Aide FFTT (convention) détaillée sur le budget 2021 : l'aide 2020 a été revue en fonction des actions réellement effectuées (épidémie)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</si>
</sst>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_ ;\-#,##0.00\ "/>
    <numFmt numFmtId="166" formatCode="#,##0_ ;\-#,##0\ 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libri"/>
      <family val="2"/>
    </font>
    <font>
      <b/>
      <sz val="18"/>
      <color indexed="8"/>
      <name val="Calibri"/>
      <family val="2"/>
    </font>
    <font>
      <sz val="18"/>
      <color indexed="8"/>
      <name val="Calibri"/>
      <family val="2"/>
    </font>
    <font>
      <i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color indexed="56"/>
      <name val="Calibri"/>
      <family val="2"/>
    </font>
    <font>
      <sz val="11"/>
      <color indexed="56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i/>
      <sz val="12"/>
      <name val="Calibri"/>
      <family val="2"/>
    </font>
    <font>
      <b/>
      <i/>
      <sz val="11"/>
      <name val="Calibri"/>
      <family val="2"/>
    </font>
    <font>
      <i/>
      <sz val="11"/>
      <name val="Calibri"/>
      <family val="2"/>
      <scheme val="minor"/>
    </font>
    <font>
      <i/>
      <sz val="11"/>
      <name val="Calibri"/>
      <family val="2"/>
    </font>
    <font>
      <b/>
      <i/>
      <sz val="11"/>
      <color indexed="8"/>
      <name val="Calibri"/>
      <family val="2"/>
    </font>
    <font>
      <b/>
      <i/>
      <sz val="11"/>
      <name val="Calibri"/>
      <family val="2"/>
      <scheme val="minor"/>
    </font>
    <font>
      <b/>
      <sz val="12"/>
      <name val="Calibri"/>
      <family val="2"/>
    </font>
    <font>
      <sz val="12"/>
      <color indexed="8"/>
      <name val="Calibri"/>
      <family val="2"/>
    </font>
    <font>
      <sz val="11"/>
      <color indexed="60"/>
      <name val="Calibri"/>
      <family val="2"/>
    </font>
    <font>
      <b/>
      <sz val="18"/>
      <color theme="1"/>
      <name val="Calibri"/>
      <family val="2"/>
      <scheme val="minor"/>
    </font>
    <font>
      <sz val="12"/>
      <name val="Calibri"/>
      <family val="2"/>
    </font>
    <font>
      <i/>
      <sz val="11"/>
      <color theme="1"/>
      <name val="Calibri"/>
      <family val="2"/>
      <scheme val="minor"/>
    </font>
    <font>
      <b/>
      <i/>
      <sz val="9"/>
      <color indexed="8"/>
      <name val="Calibri"/>
      <family val="2"/>
    </font>
    <font>
      <b/>
      <i/>
      <sz val="12"/>
      <color indexed="8"/>
      <name val="Calibri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188">
    <xf numFmtId="0" fontId="0" fillId="0" borderId="0" xfId="0"/>
    <xf numFmtId="0" fontId="2" fillId="0" borderId="0" xfId="2"/>
    <xf numFmtId="0" fontId="3" fillId="0" borderId="0" xfId="2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0" xfId="2" applyFont="1" applyAlignment="1">
      <alignment horizontal="right"/>
    </xf>
    <xf numFmtId="0" fontId="7" fillId="0" borderId="0" xfId="2" applyFont="1" applyAlignment="1">
      <alignment horizontal="center"/>
    </xf>
    <xf numFmtId="0" fontId="8" fillId="2" borderId="3" xfId="2" applyFont="1" applyFill="1" applyBorder="1" applyAlignment="1">
      <alignment vertical="center" wrapText="1"/>
    </xf>
    <xf numFmtId="164" fontId="2" fillId="3" borderId="3" xfId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2" fillId="4" borderId="3" xfId="1" applyFont="1" applyFill="1" applyBorder="1" applyAlignment="1">
      <alignment horizontal="center" vertical="center" wrapText="1"/>
    </xf>
    <xf numFmtId="0" fontId="8" fillId="0" borderId="4" xfId="2" applyFont="1" applyBorder="1"/>
    <xf numFmtId="164" fontId="9" fillId="0" borderId="5" xfId="1" applyFont="1" applyBorder="1"/>
    <xf numFmtId="164" fontId="9" fillId="0" borderId="6" xfId="1" applyFont="1" applyBorder="1"/>
    <xf numFmtId="164" fontId="10" fillId="0" borderId="6" xfId="1" applyFont="1" applyBorder="1"/>
    <xf numFmtId="0" fontId="8" fillId="0" borderId="6" xfId="2" applyFont="1" applyBorder="1"/>
    <xf numFmtId="4" fontId="10" fillId="0" borderId="5" xfId="1" applyNumberFormat="1" applyFont="1" applyBorder="1"/>
    <xf numFmtId="0" fontId="11" fillId="0" borderId="4" xfId="2" applyFont="1" applyBorder="1"/>
    <xf numFmtId="4" fontId="12" fillId="0" borderId="4" xfId="0" applyNumberFormat="1" applyFont="1" applyBorder="1"/>
    <xf numFmtId="3" fontId="0" fillId="0" borderId="0" xfId="0" applyNumberFormat="1"/>
    <xf numFmtId="3" fontId="12" fillId="0" borderId="4" xfId="0" applyNumberFormat="1" applyFont="1" applyBorder="1"/>
    <xf numFmtId="3" fontId="12" fillId="0" borderId="7" xfId="0" applyNumberFormat="1" applyFont="1" applyBorder="1"/>
    <xf numFmtId="0" fontId="13" fillId="0" borderId="4" xfId="2" applyFont="1" applyBorder="1"/>
    <xf numFmtId="0" fontId="14" fillId="0" borderId="0" xfId="0" applyFont="1"/>
    <xf numFmtId="0" fontId="11" fillId="0" borderId="6" xfId="2" applyFont="1" applyBorder="1"/>
    <xf numFmtId="0" fontId="12" fillId="0" borderId="0" xfId="0" applyFont="1"/>
    <xf numFmtId="4" fontId="12" fillId="0" borderId="8" xfId="0" applyNumberFormat="1" applyFont="1" applyBorder="1"/>
    <xf numFmtId="0" fontId="15" fillId="0" borderId="4" xfId="2" applyFont="1" applyBorder="1"/>
    <xf numFmtId="4" fontId="16" fillId="4" borderId="3" xfId="1" applyNumberFormat="1" applyFont="1" applyFill="1" applyBorder="1"/>
    <xf numFmtId="4" fontId="13" fillId="4" borderId="2" xfId="1" applyNumberFormat="1" applyFont="1" applyFill="1" applyBorder="1"/>
    <xf numFmtId="3" fontId="13" fillId="4" borderId="2" xfId="1" applyNumberFormat="1" applyFont="1" applyFill="1" applyBorder="1"/>
    <xf numFmtId="0" fontId="15" fillId="0" borderId="6" xfId="2" applyFont="1" applyBorder="1"/>
    <xf numFmtId="4" fontId="16" fillId="4" borderId="3" xfId="0" applyNumberFormat="1" applyFont="1" applyFill="1" applyBorder="1"/>
    <xf numFmtId="3" fontId="13" fillId="4" borderId="3" xfId="0" applyNumberFormat="1" applyFont="1" applyFill="1" applyBorder="1"/>
    <xf numFmtId="3" fontId="11" fillId="0" borderId="4" xfId="2" applyNumberFormat="1" applyFont="1" applyBorder="1"/>
    <xf numFmtId="3" fontId="11" fillId="0" borderId="7" xfId="1" applyNumberFormat="1" applyFont="1" applyBorder="1"/>
    <xf numFmtId="0" fontId="12" fillId="0" borderId="4" xfId="0" applyFont="1" applyBorder="1"/>
    <xf numFmtId="4" fontId="17" fillId="0" borderId="4" xfId="0" applyNumberFormat="1" applyFont="1" applyBorder="1"/>
    <xf numFmtId="3" fontId="17" fillId="0" borderId="4" xfId="0" applyNumberFormat="1" applyFont="1" applyBorder="1"/>
    <xf numFmtId="4" fontId="16" fillId="0" borderId="5" xfId="1" applyNumberFormat="1" applyFont="1" applyBorder="1"/>
    <xf numFmtId="0" fontId="13" fillId="0" borderId="6" xfId="2" applyFont="1" applyBorder="1"/>
    <xf numFmtId="4" fontId="18" fillId="0" borderId="4" xfId="1" applyNumberFormat="1" applyFont="1" applyBorder="1"/>
    <xf numFmtId="3" fontId="18" fillId="0" borderId="4" xfId="1" applyNumberFormat="1" applyFont="1" applyBorder="1"/>
    <xf numFmtId="3" fontId="12" fillId="0" borderId="0" xfId="0" applyNumberFormat="1" applyFont="1"/>
    <xf numFmtId="0" fontId="16" fillId="0" borderId="4" xfId="2" applyFont="1" applyBorder="1"/>
    <xf numFmtId="3" fontId="13" fillId="4" borderId="3" xfId="1" applyNumberFormat="1" applyFont="1" applyFill="1" applyBorder="1"/>
    <xf numFmtId="0" fontId="16" fillId="0" borderId="6" xfId="2" applyFont="1" applyBorder="1"/>
    <xf numFmtId="3" fontId="14" fillId="0" borderId="4" xfId="0" applyNumberFormat="1" applyFont="1" applyBorder="1"/>
    <xf numFmtId="3" fontId="11" fillId="0" borderId="4" xfId="1" applyNumberFormat="1" applyFont="1" applyBorder="1"/>
    <xf numFmtId="4" fontId="18" fillId="0" borderId="4" xfId="0" applyNumberFormat="1" applyFont="1" applyBorder="1"/>
    <xf numFmtId="3" fontId="18" fillId="0" borderId="4" xfId="0" applyNumberFormat="1" applyFont="1" applyBorder="1"/>
    <xf numFmtId="3" fontId="11" fillId="0" borderId="4" xfId="1" applyNumberFormat="1" applyFont="1" applyFill="1" applyBorder="1"/>
    <xf numFmtId="3" fontId="12" fillId="0" borderId="8" xfId="0" applyNumberFormat="1" applyFont="1" applyBorder="1"/>
    <xf numFmtId="4" fontId="11" fillId="0" borderId="4" xfId="1" applyNumberFormat="1" applyFont="1" applyBorder="1"/>
    <xf numFmtId="0" fontId="19" fillId="0" borderId="4" xfId="3" applyFont="1" applyBorder="1"/>
    <xf numFmtId="4" fontId="20" fillId="4" borderId="3" xfId="0" applyNumberFormat="1" applyFont="1" applyFill="1" applyBorder="1"/>
    <xf numFmtId="3" fontId="14" fillId="4" borderId="3" xfId="0" applyNumberFormat="1" applyFont="1" applyFill="1" applyBorder="1"/>
    <xf numFmtId="4" fontId="18" fillId="0" borderId="8" xfId="1" applyNumberFormat="1" applyFont="1" applyBorder="1"/>
    <xf numFmtId="0" fontId="21" fillId="2" borderId="3" xfId="2" applyFont="1" applyFill="1" applyBorder="1"/>
    <xf numFmtId="165" fontId="16" fillId="2" borderId="3" xfId="1" applyNumberFormat="1" applyFont="1" applyFill="1" applyBorder="1"/>
    <xf numFmtId="3" fontId="13" fillId="2" borderId="3" xfId="1" applyNumberFormat="1" applyFont="1" applyFill="1" applyBorder="1"/>
    <xf numFmtId="166" fontId="13" fillId="2" borderId="3" xfId="1" applyNumberFormat="1" applyFont="1" applyFill="1" applyBorder="1"/>
    <xf numFmtId="4" fontId="16" fillId="2" borderId="3" xfId="1" applyNumberFormat="1" applyFont="1" applyFill="1" applyBorder="1"/>
    <xf numFmtId="0" fontId="21" fillId="0" borderId="0" xfId="2" applyFont="1"/>
    <xf numFmtId="165" fontId="16" fillId="0" borderId="0" xfId="1" applyNumberFormat="1" applyFont="1" applyFill="1" applyBorder="1"/>
    <xf numFmtId="3" fontId="13" fillId="0" borderId="0" xfId="1" applyNumberFormat="1" applyFont="1" applyFill="1" applyBorder="1"/>
    <xf numFmtId="166" fontId="13" fillId="0" borderId="0" xfId="1" applyNumberFormat="1" applyFont="1" applyFill="1" applyBorder="1"/>
    <xf numFmtId="0" fontId="21" fillId="0" borderId="9" xfId="2" applyFont="1" applyBorder="1"/>
    <xf numFmtId="4" fontId="16" fillId="0" borderId="9" xfId="1" applyNumberFormat="1" applyFont="1" applyFill="1" applyBorder="1"/>
    <xf numFmtId="3" fontId="13" fillId="0" borderId="9" xfId="1" applyNumberFormat="1" applyFont="1" applyFill="1" applyBorder="1"/>
    <xf numFmtId="0" fontId="22" fillId="0" borderId="0" xfId="3" applyFont="1"/>
    <xf numFmtId="3" fontId="11" fillId="0" borderId="0" xfId="4" applyNumberFormat="1" applyFont="1" applyFill="1" applyBorder="1"/>
    <xf numFmtId="165" fontId="19" fillId="0" borderId="0" xfId="1" applyNumberFormat="1" applyFont="1" applyFill="1" applyBorder="1"/>
    <xf numFmtId="166" fontId="7" fillId="0" borderId="0" xfId="1" applyNumberFormat="1" applyFont="1" applyFill="1" applyBorder="1"/>
    <xf numFmtId="0" fontId="8" fillId="0" borderId="0" xfId="2" applyFont="1"/>
    <xf numFmtId="4" fontId="19" fillId="0" borderId="0" xfId="1" applyNumberFormat="1" applyFont="1" applyFill="1" applyBorder="1"/>
    <xf numFmtId="3" fontId="7" fillId="0" borderId="0" xfId="1" applyNumberFormat="1" applyFont="1" applyFill="1" applyBorder="1"/>
    <xf numFmtId="165" fontId="1" fillId="0" borderId="0" xfId="0" applyNumberFormat="1" applyFont="1"/>
    <xf numFmtId="0" fontId="11" fillId="0" borderId="0" xfId="0" applyFont="1"/>
    <xf numFmtId="0" fontId="1" fillId="0" borderId="0" xfId="0" applyFont="1"/>
    <xf numFmtId="0" fontId="2" fillId="0" borderId="6" xfId="2" applyBorder="1"/>
    <xf numFmtId="0" fontId="11" fillId="0" borderId="0" xfId="2" applyFont="1"/>
    <xf numFmtId="0" fontId="13" fillId="0" borderId="0" xfId="2" applyFont="1"/>
    <xf numFmtId="164" fontId="11" fillId="0" borderId="0" xfId="1" applyFont="1" applyFill="1" applyBorder="1"/>
    <xf numFmtId="165" fontId="13" fillId="0" borderId="0" xfId="1" applyNumberFormat="1" applyFont="1" applyFill="1" applyBorder="1"/>
    <xf numFmtId="164" fontId="23" fillId="0" borderId="0" xfId="1" applyFont="1" applyFill="1" applyBorder="1"/>
    <xf numFmtId="0" fontId="4" fillId="0" borderId="0" xfId="0" applyFont="1" applyAlignment="1">
      <alignment horizontal="center"/>
    </xf>
    <xf numFmtId="0" fontId="24" fillId="0" borderId="1" xfId="0" applyFont="1" applyBorder="1" applyAlignment="1">
      <alignment horizontal="left"/>
    </xf>
    <xf numFmtId="3" fontId="11" fillId="0" borderId="2" xfId="2" applyNumberFormat="1" applyFont="1" applyBorder="1"/>
    <xf numFmtId="3" fontId="11" fillId="0" borderId="0" xfId="2" applyNumberFormat="1" applyFont="1"/>
    <xf numFmtId="0" fontId="8" fillId="0" borderId="10" xfId="2" applyFont="1" applyBorder="1"/>
    <xf numFmtId="164" fontId="23" fillId="0" borderId="10" xfId="1" applyFont="1" applyFill="1" applyBorder="1"/>
    <xf numFmtId="165" fontId="13" fillId="0" borderId="10" xfId="1" applyNumberFormat="1" applyFont="1" applyFill="1" applyBorder="1"/>
    <xf numFmtId="3" fontId="13" fillId="0" borderId="10" xfId="2" applyNumberFormat="1" applyFont="1" applyBorder="1"/>
    <xf numFmtId="164" fontId="11" fillId="0" borderId="10" xfId="1" applyFont="1" applyFill="1" applyBorder="1"/>
    <xf numFmtId="0" fontId="8" fillId="5" borderId="3" xfId="2" applyFont="1" applyFill="1" applyBorder="1"/>
    <xf numFmtId="164" fontId="9" fillId="0" borderId="6" xfId="1" applyFont="1" applyFill="1" applyBorder="1"/>
    <xf numFmtId="164" fontId="25" fillId="0" borderId="6" xfId="1" applyFont="1" applyBorder="1"/>
    <xf numFmtId="0" fontId="21" fillId="0" borderId="6" xfId="2" applyFont="1" applyBorder="1"/>
    <xf numFmtId="164" fontId="16" fillId="0" borderId="6" xfId="1" applyFont="1" applyFill="1" applyBorder="1"/>
    <xf numFmtId="0" fontId="0" fillId="0" borderId="5" xfId="0" applyBorder="1"/>
    <xf numFmtId="0" fontId="0" fillId="0" borderId="4" xfId="0" applyBorder="1"/>
    <xf numFmtId="3" fontId="0" fillId="0" borderId="6" xfId="0" applyNumberFormat="1" applyBorder="1"/>
    <xf numFmtId="166" fontId="11" fillId="0" borderId="6" xfId="1" applyNumberFormat="1" applyFont="1" applyBorder="1"/>
    <xf numFmtId="4" fontId="0" fillId="0" borderId="4" xfId="0" applyNumberFormat="1" applyBorder="1"/>
    <xf numFmtId="3" fontId="0" fillId="0" borderId="4" xfId="0" applyNumberFormat="1" applyBorder="1"/>
    <xf numFmtId="3" fontId="11" fillId="0" borderId="4" xfId="0" applyNumberFormat="1" applyFont="1" applyBorder="1"/>
    <xf numFmtId="4" fontId="26" fillId="0" borderId="4" xfId="0" applyNumberFormat="1" applyFont="1" applyBorder="1"/>
    <xf numFmtId="166" fontId="11" fillId="0" borderId="8" xfId="1" applyNumberFormat="1" applyFont="1" applyBorder="1"/>
    <xf numFmtId="0" fontId="27" fillId="0" borderId="6" xfId="2" applyFont="1" applyBorder="1"/>
    <xf numFmtId="166" fontId="13" fillId="4" borderId="3" xfId="1" applyNumberFormat="1" applyFont="1" applyFill="1" applyBorder="1"/>
    <xf numFmtId="4" fontId="16" fillId="0" borderId="4" xfId="1" applyNumberFormat="1" applyFont="1" applyBorder="1"/>
    <xf numFmtId="3" fontId="13" fillId="0" borderId="6" xfId="1" applyNumberFormat="1" applyFont="1" applyBorder="1"/>
    <xf numFmtId="166" fontId="13" fillId="0" borderId="6" xfId="1" applyNumberFormat="1" applyFont="1" applyBorder="1"/>
    <xf numFmtId="3" fontId="16" fillId="0" borderId="4" xfId="1" applyNumberFormat="1" applyFont="1" applyBorder="1"/>
    <xf numFmtId="3" fontId="11" fillId="0" borderId="6" xfId="1" applyNumberFormat="1" applyFont="1" applyBorder="1"/>
    <xf numFmtId="4" fontId="11" fillId="0" borderId="4" xfId="0" applyNumberFormat="1" applyFont="1" applyBorder="1"/>
    <xf numFmtId="4" fontId="19" fillId="4" borderId="3" xfId="0" applyNumberFormat="1" applyFont="1" applyFill="1" applyBorder="1"/>
    <xf numFmtId="3" fontId="7" fillId="4" borderId="3" xfId="0" applyNumberFormat="1" applyFont="1" applyFill="1" applyBorder="1"/>
    <xf numFmtId="4" fontId="18" fillId="0" borderId="4" xfId="1" applyNumberFormat="1" applyFont="1" applyFill="1" applyBorder="1"/>
    <xf numFmtId="3" fontId="11" fillId="0" borderId="6" xfId="1" applyNumberFormat="1" applyFont="1" applyFill="1" applyBorder="1"/>
    <xf numFmtId="165" fontId="16" fillId="4" borderId="3" xfId="1" applyNumberFormat="1" applyFont="1" applyFill="1" applyBorder="1"/>
    <xf numFmtId="3" fontId="13" fillId="0" borderId="4" xfId="1" applyNumberFormat="1" applyFont="1" applyBorder="1"/>
    <xf numFmtId="3" fontId="19" fillId="4" borderId="3" xfId="0" applyNumberFormat="1" applyFont="1" applyFill="1" applyBorder="1"/>
    <xf numFmtId="4" fontId="19" fillId="0" borderId="4" xfId="0" applyNumberFormat="1" applyFont="1" applyBorder="1"/>
    <xf numFmtId="3" fontId="7" fillId="0" borderId="4" xfId="0" applyNumberFormat="1" applyFont="1" applyBorder="1"/>
    <xf numFmtId="166" fontId="13" fillId="0" borderId="4" xfId="1" applyNumberFormat="1" applyFont="1" applyFill="1" applyBorder="1"/>
    <xf numFmtId="4" fontId="18" fillId="0" borderId="2" xfId="1" applyNumberFormat="1" applyFont="1" applyBorder="1"/>
    <xf numFmtId="3" fontId="11" fillId="0" borderId="2" xfId="1" applyNumberFormat="1" applyFont="1" applyBorder="1"/>
    <xf numFmtId="166" fontId="13" fillId="0" borderId="3" xfId="1" applyNumberFormat="1" applyFont="1" applyBorder="1"/>
    <xf numFmtId="0" fontId="8" fillId="5" borderId="11" xfId="2" applyFont="1" applyFill="1" applyBorder="1"/>
    <xf numFmtId="4" fontId="16" fillId="5" borderId="5" xfId="1" applyNumberFormat="1" applyFont="1" applyFill="1" applyBorder="1"/>
    <xf numFmtId="3" fontId="13" fillId="5" borderId="5" xfId="1" applyNumberFormat="1" applyFont="1" applyFill="1" applyBorder="1"/>
    <xf numFmtId="166" fontId="13" fillId="5" borderId="5" xfId="1" applyNumberFormat="1" applyFont="1" applyFill="1" applyBorder="1"/>
    <xf numFmtId="165" fontId="16" fillId="5" borderId="5" xfId="1" applyNumberFormat="1" applyFont="1" applyFill="1" applyBorder="1"/>
    <xf numFmtId="0" fontId="8" fillId="0" borderId="9" xfId="2" applyFont="1" applyBorder="1"/>
    <xf numFmtId="166" fontId="13" fillId="0" borderId="9" xfId="1" applyNumberFormat="1" applyFont="1" applyFill="1" applyBorder="1"/>
    <xf numFmtId="3" fontId="11" fillId="0" borderId="9" xfId="2" applyNumberFormat="1" applyFont="1" applyBorder="1"/>
    <xf numFmtId="165" fontId="16" fillId="0" borderId="9" xfId="1" applyNumberFormat="1" applyFont="1" applyFill="1" applyBorder="1"/>
    <xf numFmtId="4" fontId="16" fillId="0" borderId="0" xfId="1" applyNumberFormat="1" applyFont="1" applyFill="1" applyBorder="1"/>
    <xf numFmtId="166" fontId="13" fillId="0" borderId="10" xfId="1" applyNumberFormat="1" applyFont="1" applyFill="1" applyBorder="1"/>
    <xf numFmtId="3" fontId="11" fillId="0" borderId="10" xfId="2" applyNumberFormat="1" applyFont="1" applyBorder="1"/>
    <xf numFmtId="0" fontId="8" fillId="6" borderId="3" xfId="2" applyFont="1" applyFill="1" applyBorder="1"/>
    <xf numFmtId="0" fontId="8" fillId="0" borderId="5" xfId="3" applyFont="1" applyBorder="1"/>
    <xf numFmtId="164" fontId="9" fillId="0" borderId="12" xfId="1" applyFont="1" applyFill="1" applyBorder="1"/>
    <xf numFmtId="164" fontId="11" fillId="0" borderId="5" xfId="1" applyFont="1" applyBorder="1"/>
    <xf numFmtId="0" fontId="21" fillId="0" borderId="5" xfId="3" applyFont="1" applyBorder="1"/>
    <xf numFmtId="164" fontId="16" fillId="0" borderId="5" xfId="1" applyFont="1" applyFill="1" applyBorder="1"/>
    <xf numFmtId="0" fontId="2" fillId="0" borderId="4" xfId="2" applyBorder="1"/>
    <xf numFmtId="3" fontId="11" fillId="0" borderId="0" xfId="0" applyNumberFormat="1" applyFont="1"/>
    <xf numFmtId="4" fontId="0" fillId="0" borderId="8" xfId="0" applyNumberFormat="1" applyBorder="1"/>
    <xf numFmtId="0" fontId="28" fillId="0" borderId="4" xfId="2" applyFont="1" applyBorder="1"/>
    <xf numFmtId="4" fontId="16" fillId="4" borderId="2" xfId="1" applyNumberFormat="1" applyFont="1" applyFill="1" applyBorder="1"/>
    <xf numFmtId="4" fontId="13" fillId="4" borderId="3" xfId="1" applyNumberFormat="1" applyFont="1" applyFill="1" applyBorder="1"/>
    <xf numFmtId="4" fontId="16" fillId="4" borderId="2" xfId="0" applyNumberFormat="1" applyFont="1" applyFill="1" applyBorder="1"/>
    <xf numFmtId="3" fontId="13" fillId="4" borderId="2" xfId="0" applyNumberFormat="1" applyFont="1" applyFill="1" applyBorder="1"/>
    <xf numFmtId="4" fontId="11" fillId="0" borderId="7" xfId="1" applyNumberFormat="1" applyFont="1" applyFill="1" applyBorder="1"/>
    <xf numFmtId="3" fontId="11" fillId="0" borderId="7" xfId="1" applyNumberFormat="1" applyFont="1" applyFill="1" applyBorder="1"/>
    <xf numFmtId="4" fontId="0" fillId="0" borderId="5" xfId="0" applyNumberFormat="1" applyBorder="1"/>
    <xf numFmtId="0" fontId="13" fillId="0" borderId="4" xfId="3" applyFont="1" applyBorder="1"/>
    <xf numFmtId="4" fontId="18" fillId="0" borderId="7" xfId="1" applyNumberFormat="1" applyFont="1" applyFill="1" applyBorder="1"/>
    <xf numFmtId="4" fontId="11" fillId="0" borderId="7" xfId="0" applyNumberFormat="1" applyFont="1" applyBorder="1"/>
    <xf numFmtId="3" fontId="11" fillId="0" borderId="7" xfId="0" applyNumberFormat="1" applyFont="1" applyBorder="1"/>
    <xf numFmtId="0" fontId="2" fillId="0" borderId="8" xfId="2" applyBorder="1"/>
    <xf numFmtId="0" fontId="0" fillId="0" borderId="8" xfId="0" applyBorder="1"/>
    <xf numFmtId="0" fontId="11" fillId="0" borderId="8" xfId="2" applyFont="1" applyBorder="1"/>
    <xf numFmtId="4" fontId="11" fillId="0" borderId="8" xfId="0" applyNumberFormat="1" applyFont="1" applyBorder="1"/>
    <xf numFmtId="3" fontId="11" fillId="0" borderId="8" xfId="0" applyNumberFormat="1" applyFont="1" applyBorder="1"/>
    <xf numFmtId="165" fontId="16" fillId="4" borderId="13" xfId="1" applyNumberFormat="1" applyFont="1" applyFill="1" applyBorder="1"/>
    <xf numFmtId="3" fontId="13" fillId="4" borderId="13" xfId="1" applyNumberFormat="1" applyFont="1" applyFill="1" applyBorder="1"/>
    <xf numFmtId="165" fontId="16" fillId="6" borderId="3" xfId="1" applyNumberFormat="1" applyFont="1" applyFill="1" applyBorder="1"/>
    <xf numFmtId="3" fontId="13" fillId="6" borderId="3" xfId="1" applyNumberFormat="1" applyFont="1" applyFill="1" applyBorder="1"/>
    <xf numFmtId="166" fontId="13" fillId="6" borderId="3" xfId="1" applyNumberFormat="1" applyFont="1" applyFill="1" applyBorder="1"/>
    <xf numFmtId="4" fontId="28" fillId="0" borderId="3" xfId="2" applyNumberFormat="1" applyFont="1" applyBorder="1" applyAlignment="1">
      <alignment horizontal="center"/>
    </xf>
    <xf numFmtId="165" fontId="28" fillId="3" borderId="3" xfId="2" applyNumberFormat="1" applyFont="1" applyFill="1" applyBorder="1"/>
    <xf numFmtId="3" fontId="8" fillId="7" borderId="3" xfId="2" applyNumberFormat="1" applyFont="1" applyFill="1" applyBorder="1"/>
    <xf numFmtId="166" fontId="8" fillId="8" borderId="3" xfId="2" applyNumberFormat="1" applyFont="1" applyFill="1" applyBorder="1"/>
    <xf numFmtId="0" fontId="21" fillId="0" borderId="3" xfId="2" applyFont="1" applyBorder="1"/>
    <xf numFmtId="166" fontId="8" fillId="7" borderId="3" xfId="2" applyNumberFormat="1" applyFont="1" applyFill="1" applyBorder="1"/>
    <xf numFmtId="165" fontId="0" fillId="0" borderId="0" xfId="0" applyNumberFormat="1"/>
    <xf numFmtId="165" fontId="11" fillId="0" borderId="0" xfId="0" applyNumberFormat="1" applyFont="1"/>
    <xf numFmtId="4" fontId="0" fillId="0" borderId="0" xfId="0" applyNumberFormat="1"/>
    <xf numFmtId="0" fontId="0" fillId="0" borderId="0" xfId="0" applyFill="1"/>
    <xf numFmtId="3" fontId="12" fillId="0" borderId="4" xfId="0" applyNumberFormat="1" applyFont="1" applyFill="1" applyBorder="1"/>
    <xf numFmtId="0" fontId="7" fillId="0" borderId="4" xfId="3" applyFont="1" applyBorder="1"/>
    <xf numFmtId="3" fontId="13" fillId="4" borderId="8" xfId="1" applyNumberFormat="1" applyFont="1" applyFill="1" applyBorder="1"/>
    <xf numFmtId="4" fontId="12" fillId="0" borderId="14" xfId="0" applyNumberFormat="1" applyFont="1" applyBorder="1"/>
    <xf numFmtId="3" fontId="12" fillId="0" borderId="14" xfId="0" applyNumberFormat="1" applyFont="1" applyBorder="1"/>
  </cellXfs>
  <cellStyles count="5">
    <cellStyle name="Milliers" xfId="1" builtinId="3"/>
    <cellStyle name="Milliers 2" xfId="4" xr:uid="{76A53E04-1EEC-400B-8CDB-C74FDA28E1C8}"/>
    <cellStyle name="Normal" xfId="0" builtinId="0"/>
    <cellStyle name="Normal 2" xfId="2" xr:uid="{06B5128A-8D44-481C-9BD1-3E3297DBCF32}"/>
    <cellStyle name="Normal 2 2" xfId="3" xr:uid="{744381EF-6ECF-4ADE-846A-616417BF5D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2038350</xdr:colOff>
      <xdr:row>5</xdr:row>
      <xdr:rowOff>0</xdr:rowOff>
    </xdr:to>
    <xdr:pic>
      <xdr:nvPicPr>
        <xdr:cNvPr id="2" name="Image 3">
          <a:extLst>
            <a:ext uri="{FF2B5EF4-FFF2-40B4-BE49-F238E27FC236}">
              <a16:creationId xmlns:a16="http://schemas.microsoft.com/office/drawing/2014/main" id="{A7E2BFC0-4465-4D0D-B5C0-65402AB07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038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400050</xdr:colOff>
      <xdr:row>83</xdr:row>
      <xdr:rowOff>76200</xdr:rowOff>
    </xdr:from>
    <xdr:to>
      <xdr:col>0</xdr:col>
      <xdr:colOff>2438400</xdr:colOff>
      <xdr:row>87</xdr:row>
      <xdr:rowOff>57150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12C97176-D3C9-4B93-9B26-1F5934D56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6525875"/>
          <a:ext cx="20383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60</xdr:row>
      <xdr:rowOff>76200</xdr:rowOff>
    </xdr:from>
    <xdr:to>
      <xdr:col>8</xdr:col>
      <xdr:colOff>76200</xdr:colOff>
      <xdr:row>65</xdr:row>
      <xdr:rowOff>19050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E9D1679-E70F-449E-B87D-D18A18A7D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8725" y="12115800"/>
          <a:ext cx="762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RD/Documents/Dossiers/Ligue/PACA/Compta%20PACA%20GL/Compta%20PACA%20GL/2019/Suivi%20bud%20PACA%2031-12-2019%20GL%2004-2020%20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COMPTA ANAL"/>
      <sheetName val="VERIF GLA - SYNTHESE"/>
      <sheetName val="SYNTHESE GL"/>
      <sheetName val="BUDGET CR DEMANDE 2019"/>
      <sheetName val="BUDGET 2019 CLUBS AG 2018"/>
      <sheetName val="PRES RESULT 2018 CLUBS"/>
    </sheetNames>
    <sheetDataSet>
      <sheetData sheetId="0">
        <row r="4">
          <cell r="Q4">
            <v>43581.66</v>
          </cell>
        </row>
        <row r="6">
          <cell r="S6">
            <v>47735.89</v>
          </cell>
        </row>
        <row r="8">
          <cell r="D8">
            <v>32834.68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FEA2-5C7E-4ECF-9570-CBE5B89094C6}">
  <dimension ref="A2:J153"/>
  <sheetViews>
    <sheetView tabSelected="1" workbookViewId="0">
      <pane ySplit="7" topLeftCell="A8" activePane="bottomLeft" state="frozen"/>
      <selection pane="bottomLeft" activeCell="E119" sqref="E119"/>
    </sheetView>
  </sheetViews>
  <sheetFormatPr baseColWidth="10" defaultRowHeight="15" x14ac:dyDescent="0.25"/>
  <cols>
    <col min="1" max="1" width="50.85546875" customWidth="1"/>
    <col min="2" max="3" width="17" customWidth="1"/>
    <col min="4" max="4" width="17.5703125" customWidth="1"/>
    <col min="5" max="5" width="43.28515625" customWidth="1"/>
    <col min="6" max="8" width="14.7109375" customWidth="1"/>
    <col min="9" max="9" width="12.140625" customWidth="1"/>
    <col min="257" max="257" width="50.85546875" customWidth="1"/>
    <col min="258" max="259" width="17" customWidth="1"/>
    <col min="260" max="260" width="17.5703125" customWidth="1"/>
    <col min="261" max="261" width="43.28515625" customWidth="1"/>
    <col min="262" max="264" width="14.7109375" customWidth="1"/>
    <col min="265" max="265" width="12.140625" customWidth="1"/>
    <col min="513" max="513" width="50.85546875" customWidth="1"/>
    <col min="514" max="515" width="17" customWidth="1"/>
    <col min="516" max="516" width="17.5703125" customWidth="1"/>
    <col min="517" max="517" width="43.28515625" customWidth="1"/>
    <col min="518" max="520" width="14.7109375" customWidth="1"/>
    <col min="521" max="521" width="12.140625" customWidth="1"/>
    <col min="769" max="769" width="50.85546875" customWidth="1"/>
    <col min="770" max="771" width="17" customWidth="1"/>
    <col min="772" max="772" width="17.5703125" customWidth="1"/>
    <col min="773" max="773" width="43.28515625" customWidth="1"/>
    <col min="774" max="776" width="14.7109375" customWidth="1"/>
    <col min="777" max="777" width="12.140625" customWidth="1"/>
    <col min="1025" max="1025" width="50.85546875" customWidth="1"/>
    <col min="1026" max="1027" width="17" customWidth="1"/>
    <col min="1028" max="1028" width="17.5703125" customWidth="1"/>
    <col min="1029" max="1029" width="43.28515625" customWidth="1"/>
    <col min="1030" max="1032" width="14.7109375" customWidth="1"/>
    <col min="1033" max="1033" width="12.140625" customWidth="1"/>
    <col min="1281" max="1281" width="50.85546875" customWidth="1"/>
    <col min="1282" max="1283" width="17" customWidth="1"/>
    <col min="1284" max="1284" width="17.5703125" customWidth="1"/>
    <col min="1285" max="1285" width="43.28515625" customWidth="1"/>
    <col min="1286" max="1288" width="14.7109375" customWidth="1"/>
    <col min="1289" max="1289" width="12.140625" customWidth="1"/>
    <col min="1537" max="1537" width="50.85546875" customWidth="1"/>
    <col min="1538" max="1539" width="17" customWidth="1"/>
    <col min="1540" max="1540" width="17.5703125" customWidth="1"/>
    <col min="1541" max="1541" width="43.28515625" customWidth="1"/>
    <col min="1542" max="1544" width="14.7109375" customWidth="1"/>
    <col min="1545" max="1545" width="12.140625" customWidth="1"/>
    <col min="1793" max="1793" width="50.85546875" customWidth="1"/>
    <col min="1794" max="1795" width="17" customWidth="1"/>
    <col min="1796" max="1796" width="17.5703125" customWidth="1"/>
    <col min="1797" max="1797" width="43.28515625" customWidth="1"/>
    <col min="1798" max="1800" width="14.7109375" customWidth="1"/>
    <col min="1801" max="1801" width="12.140625" customWidth="1"/>
    <col min="2049" max="2049" width="50.85546875" customWidth="1"/>
    <col min="2050" max="2051" width="17" customWidth="1"/>
    <col min="2052" max="2052" width="17.5703125" customWidth="1"/>
    <col min="2053" max="2053" width="43.28515625" customWidth="1"/>
    <col min="2054" max="2056" width="14.7109375" customWidth="1"/>
    <col min="2057" max="2057" width="12.140625" customWidth="1"/>
    <col min="2305" max="2305" width="50.85546875" customWidth="1"/>
    <col min="2306" max="2307" width="17" customWidth="1"/>
    <col min="2308" max="2308" width="17.5703125" customWidth="1"/>
    <col min="2309" max="2309" width="43.28515625" customWidth="1"/>
    <col min="2310" max="2312" width="14.7109375" customWidth="1"/>
    <col min="2313" max="2313" width="12.140625" customWidth="1"/>
    <col min="2561" max="2561" width="50.85546875" customWidth="1"/>
    <col min="2562" max="2563" width="17" customWidth="1"/>
    <col min="2564" max="2564" width="17.5703125" customWidth="1"/>
    <col min="2565" max="2565" width="43.28515625" customWidth="1"/>
    <col min="2566" max="2568" width="14.7109375" customWidth="1"/>
    <col min="2569" max="2569" width="12.140625" customWidth="1"/>
    <col min="2817" max="2817" width="50.85546875" customWidth="1"/>
    <col min="2818" max="2819" width="17" customWidth="1"/>
    <col min="2820" max="2820" width="17.5703125" customWidth="1"/>
    <col min="2821" max="2821" width="43.28515625" customWidth="1"/>
    <col min="2822" max="2824" width="14.7109375" customWidth="1"/>
    <col min="2825" max="2825" width="12.140625" customWidth="1"/>
    <col min="3073" max="3073" width="50.85546875" customWidth="1"/>
    <col min="3074" max="3075" width="17" customWidth="1"/>
    <col min="3076" max="3076" width="17.5703125" customWidth="1"/>
    <col min="3077" max="3077" width="43.28515625" customWidth="1"/>
    <col min="3078" max="3080" width="14.7109375" customWidth="1"/>
    <col min="3081" max="3081" width="12.140625" customWidth="1"/>
    <col min="3329" max="3329" width="50.85546875" customWidth="1"/>
    <col min="3330" max="3331" width="17" customWidth="1"/>
    <col min="3332" max="3332" width="17.5703125" customWidth="1"/>
    <col min="3333" max="3333" width="43.28515625" customWidth="1"/>
    <col min="3334" max="3336" width="14.7109375" customWidth="1"/>
    <col min="3337" max="3337" width="12.140625" customWidth="1"/>
    <col min="3585" max="3585" width="50.85546875" customWidth="1"/>
    <col min="3586" max="3587" width="17" customWidth="1"/>
    <col min="3588" max="3588" width="17.5703125" customWidth="1"/>
    <col min="3589" max="3589" width="43.28515625" customWidth="1"/>
    <col min="3590" max="3592" width="14.7109375" customWidth="1"/>
    <col min="3593" max="3593" width="12.140625" customWidth="1"/>
    <col min="3841" max="3841" width="50.85546875" customWidth="1"/>
    <col min="3842" max="3843" width="17" customWidth="1"/>
    <col min="3844" max="3844" width="17.5703125" customWidth="1"/>
    <col min="3845" max="3845" width="43.28515625" customWidth="1"/>
    <col min="3846" max="3848" width="14.7109375" customWidth="1"/>
    <col min="3849" max="3849" width="12.140625" customWidth="1"/>
    <col min="4097" max="4097" width="50.85546875" customWidth="1"/>
    <col min="4098" max="4099" width="17" customWidth="1"/>
    <col min="4100" max="4100" width="17.5703125" customWidth="1"/>
    <col min="4101" max="4101" width="43.28515625" customWidth="1"/>
    <col min="4102" max="4104" width="14.7109375" customWidth="1"/>
    <col min="4105" max="4105" width="12.140625" customWidth="1"/>
    <col min="4353" max="4353" width="50.85546875" customWidth="1"/>
    <col min="4354" max="4355" width="17" customWidth="1"/>
    <col min="4356" max="4356" width="17.5703125" customWidth="1"/>
    <col min="4357" max="4357" width="43.28515625" customWidth="1"/>
    <col min="4358" max="4360" width="14.7109375" customWidth="1"/>
    <col min="4361" max="4361" width="12.140625" customWidth="1"/>
    <col min="4609" max="4609" width="50.85546875" customWidth="1"/>
    <col min="4610" max="4611" width="17" customWidth="1"/>
    <col min="4612" max="4612" width="17.5703125" customWidth="1"/>
    <col min="4613" max="4613" width="43.28515625" customWidth="1"/>
    <col min="4614" max="4616" width="14.7109375" customWidth="1"/>
    <col min="4617" max="4617" width="12.140625" customWidth="1"/>
    <col min="4865" max="4865" width="50.85546875" customWidth="1"/>
    <col min="4866" max="4867" width="17" customWidth="1"/>
    <col min="4868" max="4868" width="17.5703125" customWidth="1"/>
    <col min="4869" max="4869" width="43.28515625" customWidth="1"/>
    <col min="4870" max="4872" width="14.7109375" customWidth="1"/>
    <col min="4873" max="4873" width="12.140625" customWidth="1"/>
    <col min="5121" max="5121" width="50.85546875" customWidth="1"/>
    <col min="5122" max="5123" width="17" customWidth="1"/>
    <col min="5124" max="5124" width="17.5703125" customWidth="1"/>
    <col min="5125" max="5125" width="43.28515625" customWidth="1"/>
    <col min="5126" max="5128" width="14.7109375" customWidth="1"/>
    <col min="5129" max="5129" width="12.140625" customWidth="1"/>
    <col min="5377" max="5377" width="50.85546875" customWidth="1"/>
    <col min="5378" max="5379" width="17" customWidth="1"/>
    <col min="5380" max="5380" width="17.5703125" customWidth="1"/>
    <col min="5381" max="5381" width="43.28515625" customWidth="1"/>
    <col min="5382" max="5384" width="14.7109375" customWidth="1"/>
    <col min="5385" max="5385" width="12.140625" customWidth="1"/>
    <col min="5633" max="5633" width="50.85546875" customWidth="1"/>
    <col min="5634" max="5635" width="17" customWidth="1"/>
    <col min="5636" max="5636" width="17.5703125" customWidth="1"/>
    <col min="5637" max="5637" width="43.28515625" customWidth="1"/>
    <col min="5638" max="5640" width="14.7109375" customWidth="1"/>
    <col min="5641" max="5641" width="12.140625" customWidth="1"/>
    <col min="5889" max="5889" width="50.85546875" customWidth="1"/>
    <col min="5890" max="5891" width="17" customWidth="1"/>
    <col min="5892" max="5892" width="17.5703125" customWidth="1"/>
    <col min="5893" max="5893" width="43.28515625" customWidth="1"/>
    <col min="5894" max="5896" width="14.7109375" customWidth="1"/>
    <col min="5897" max="5897" width="12.140625" customWidth="1"/>
    <col min="6145" max="6145" width="50.85546875" customWidth="1"/>
    <col min="6146" max="6147" width="17" customWidth="1"/>
    <col min="6148" max="6148" width="17.5703125" customWidth="1"/>
    <col min="6149" max="6149" width="43.28515625" customWidth="1"/>
    <col min="6150" max="6152" width="14.7109375" customWidth="1"/>
    <col min="6153" max="6153" width="12.140625" customWidth="1"/>
    <col min="6401" max="6401" width="50.85546875" customWidth="1"/>
    <col min="6402" max="6403" width="17" customWidth="1"/>
    <col min="6404" max="6404" width="17.5703125" customWidth="1"/>
    <col min="6405" max="6405" width="43.28515625" customWidth="1"/>
    <col min="6406" max="6408" width="14.7109375" customWidth="1"/>
    <col min="6409" max="6409" width="12.140625" customWidth="1"/>
    <col min="6657" max="6657" width="50.85546875" customWidth="1"/>
    <col min="6658" max="6659" width="17" customWidth="1"/>
    <col min="6660" max="6660" width="17.5703125" customWidth="1"/>
    <col min="6661" max="6661" width="43.28515625" customWidth="1"/>
    <col min="6662" max="6664" width="14.7109375" customWidth="1"/>
    <col min="6665" max="6665" width="12.140625" customWidth="1"/>
    <col min="6913" max="6913" width="50.85546875" customWidth="1"/>
    <col min="6914" max="6915" width="17" customWidth="1"/>
    <col min="6916" max="6916" width="17.5703125" customWidth="1"/>
    <col min="6917" max="6917" width="43.28515625" customWidth="1"/>
    <col min="6918" max="6920" width="14.7109375" customWidth="1"/>
    <col min="6921" max="6921" width="12.140625" customWidth="1"/>
    <col min="7169" max="7169" width="50.85546875" customWidth="1"/>
    <col min="7170" max="7171" width="17" customWidth="1"/>
    <col min="7172" max="7172" width="17.5703125" customWidth="1"/>
    <col min="7173" max="7173" width="43.28515625" customWidth="1"/>
    <col min="7174" max="7176" width="14.7109375" customWidth="1"/>
    <col min="7177" max="7177" width="12.140625" customWidth="1"/>
    <col min="7425" max="7425" width="50.85546875" customWidth="1"/>
    <col min="7426" max="7427" width="17" customWidth="1"/>
    <col min="7428" max="7428" width="17.5703125" customWidth="1"/>
    <col min="7429" max="7429" width="43.28515625" customWidth="1"/>
    <col min="7430" max="7432" width="14.7109375" customWidth="1"/>
    <col min="7433" max="7433" width="12.140625" customWidth="1"/>
    <col min="7681" max="7681" width="50.85546875" customWidth="1"/>
    <col min="7682" max="7683" width="17" customWidth="1"/>
    <col min="7684" max="7684" width="17.5703125" customWidth="1"/>
    <col min="7685" max="7685" width="43.28515625" customWidth="1"/>
    <col min="7686" max="7688" width="14.7109375" customWidth="1"/>
    <col min="7689" max="7689" width="12.140625" customWidth="1"/>
    <col min="7937" max="7937" width="50.85546875" customWidth="1"/>
    <col min="7938" max="7939" width="17" customWidth="1"/>
    <col min="7940" max="7940" width="17.5703125" customWidth="1"/>
    <col min="7941" max="7941" width="43.28515625" customWidth="1"/>
    <col min="7942" max="7944" width="14.7109375" customWidth="1"/>
    <col min="7945" max="7945" width="12.140625" customWidth="1"/>
    <col min="8193" max="8193" width="50.85546875" customWidth="1"/>
    <col min="8194" max="8195" width="17" customWidth="1"/>
    <col min="8196" max="8196" width="17.5703125" customWidth="1"/>
    <col min="8197" max="8197" width="43.28515625" customWidth="1"/>
    <col min="8198" max="8200" width="14.7109375" customWidth="1"/>
    <col min="8201" max="8201" width="12.140625" customWidth="1"/>
    <col min="8449" max="8449" width="50.85546875" customWidth="1"/>
    <col min="8450" max="8451" width="17" customWidth="1"/>
    <col min="8452" max="8452" width="17.5703125" customWidth="1"/>
    <col min="8453" max="8453" width="43.28515625" customWidth="1"/>
    <col min="8454" max="8456" width="14.7109375" customWidth="1"/>
    <col min="8457" max="8457" width="12.140625" customWidth="1"/>
    <col min="8705" max="8705" width="50.85546875" customWidth="1"/>
    <col min="8706" max="8707" width="17" customWidth="1"/>
    <col min="8708" max="8708" width="17.5703125" customWidth="1"/>
    <col min="8709" max="8709" width="43.28515625" customWidth="1"/>
    <col min="8710" max="8712" width="14.7109375" customWidth="1"/>
    <col min="8713" max="8713" width="12.140625" customWidth="1"/>
    <col min="8961" max="8961" width="50.85546875" customWidth="1"/>
    <col min="8962" max="8963" width="17" customWidth="1"/>
    <col min="8964" max="8964" width="17.5703125" customWidth="1"/>
    <col min="8965" max="8965" width="43.28515625" customWidth="1"/>
    <col min="8966" max="8968" width="14.7109375" customWidth="1"/>
    <col min="8969" max="8969" width="12.140625" customWidth="1"/>
    <col min="9217" max="9217" width="50.85546875" customWidth="1"/>
    <col min="9218" max="9219" width="17" customWidth="1"/>
    <col min="9220" max="9220" width="17.5703125" customWidth="1"/>
    <col min="9221" max="9221" width="43.28515625" customWidth="1"/>
    <col min="9222" max="9224" width="14.7109375" customWidth="1"/>
    <col min="9225" max="9225" width="12.140625" customWidth="1"/>
    <col min="9473" max="9473" width="50.85546875" customWidth="1"/>
    <col min="9474" max="9475" width="17" customWidth="1"/>
    <col min="9476" max="9476" width="17.5703125" customWidth="1"/>
    <col min="9477" max="9477" width="43.28515625" customWidth="1"/>
    <col min="9478" max="9480" width="14.7109375" customWidth="1"/>
    <col min="9481" max="9481" width="12.140625" customWidth="1"/>
    <col min="9729" max="9729" width="50.85546875" customWidth="1"/>
    <col min="9730" max="9731" width="17" customWidth="1"/>
    <col min="9732" max="9732" width="17.5703125" customWidth="1"/>
    <col min="9733" max="9733" width="43.28515625" customWidth="1"/>
    <col min="9734" max="9736" width="14.7109375" customWidth="1"/>
    <col min="9737" max="9737" width="12.140625" customWidth="1"/>
    <col min="9985" max="9985" width="50.85546875" customWidth="1"/>
    <col min="9986" max="9987" width="17" customWidth="1"/>
    <col min="9988" max="9988" width="17.5703125" customWidth="1"/>
    <col min="9989" max="9989" width="43.28515625" customWidth="1"/>
    <col min="9990" max="9992" width="14.7109375" customWidth="1"/>
    <col min="9993" max="9993" width="12.140625" customWidth="1"/>
    <col min="10241" max="10241" width="50.85546875" customWidth="1"/>
    <col min="10242" max="10243" width="17" customWidth="1"/>
    <col min="10244" max="10244" width="17.5703125" customWidth="1"/>
    <col min="10245" max="10245" width="43.28515625" customWidth="1"/>
    <col min="10246" max="10248" width="14.7109375" customWidth="1"/>
    <col min="10249" max="10249" width="12.140625" customWidth="1"/>
    <col min="10497" max="10497" width="50.85546875" customWidth="1"/>
    <col min="10498" max="10499" width="17" customWidth="1"/>
    <col min="10500" max="10500" width="17.5703125" customWidth="1"/>
    <col min="10501" max="10501" width="43.28515625" customWidth="1"/>
    <col min="10502" max="10504" width="14.7109375" customWidth="1"/>
    <col min="10505" max="10505" width="12.140625" customWidth="1"/>
    <col min="10753" max="10753" width="50.85546875" customWidth="1"/>
    <col min="10754" max="10755" width="17" customWidth="1"/>
    <col min="10756" max="10756" width="17.5703125" customWidth="1"/>
    <col min="10757" max="10757" width="43.28515625" customWidth="1"/>
    <col min="10758" max="10760" width="14.7109375" customWidth="1"/>
    <col min="10761" max="10761" width="12.140625" customWidth="1"/>
    <col min="11009" max="11009" width="50.85546875" customWidth="1"/>
    <col min="11010" max="11011" width="17" customWidth="1"/>
    <col min="11012" max="11012" width="17.5703125" customWidth="1"/>
    <col min="11013" max="11013" width="43.28515625" customWidth="1"/>
    <col min="11014" max="11016" width="14.7109375" customWidth="1"/>
    <col min="11017" max="11017" width="12.140625" customWidth="1"/>
    <col min="11265" max="11265" width="50.85546875" customWidth="1"/>
    <col min="11266" max="11267" width="17" customWidth="1"/>
    <col min="11268" max="11268" width="17.5703125" customWidth="1"/>
    <col min="11269" max="11269" width="43.28515625" customWidth="1"/>
    <col min="11270" max="11272" width="14.7109375" customWidth="1"/>
    <col min="11273" max="11273" width="12.140625" customWidth="1"/>
    <col min="11521" max="11521" width="50.85546875" customWidth="1"/>
    <col min="11522" max="11523" width="17" customWidth="1"/>
    <col min="11524" max="11524" width="17.5703125" customWidth="1"/>
    <col min="11525" max="11525" width="43.28515625" customWidth="1"/>
    <col min="11526" max="11528" width="14.7109375" customWidth="1"/>
    <col min="11529" max="11529" width="12.140625" customWidth="1"/>
    <col min="11777" max="11777" width="50.85546875" customWidth="1"/>
    <col min="11778" max="11779" width="17" customWidth="1"/>
    <col min="11780" max="11780" width="17.5703125" customWidth="1"/>
    <col min="11781" max="11781" width="43.28515625" customWidth="1"/>
    <col min="11782" max="11784" width="14.7109375" customWidth="1"/>
    <col min="11785" max="11785" width="12.140625" customWidth="1"/>
    <col min="12033" max="12033" width="50.85546875" customWidth="1"/>
    <col min="12034" max="12035" width="17" customWidth="1"/>
    <col min="12036" max="12036" width="17.5703125" customWidth="1"/>
    <col min="12037" max="12037" width="43.28515625" customWidth="1"/>
    <col min="12038" max="12040" width="14.7109375" customWidth="1"/>
    <col min="12041" max="12041" width="12.140625" customWidth="1"/>
    <col min="12289" max="12289" width="50.85546875" customWidth="1"/>
    <col min="12290" max="12291" width="17" customWidth="1"/>
    <col min="12292" max="12292" width="17.5703125" customWidth="1"/>
    <col min="12293" max="12293" width="43.28515625" customWidth="1"/>
    <col min="12294" max="12296" width="14.7109375" customWidth="1"/>
    <col min="12297" max="12297" width="12.140625" customWidth="1"/>
    <col min="12545" max="12545" width="50.85546875" customWidth="1"/>
    <col min="12546" max="12547" width="17" customWidth="1"/>
    <col min="12548" max="12548" width="17.5703125" customWidth="1"/>
    <col min="12549" max="12549" width="43.28515625" customWidth="1"/>
    <col min="12550" max="12552" width="14.7109375" customWidth="1"/>
    <col min="12553" max="12553" width="12.140625" customWidth="1"/>
    <col min="12801" max="12801" width="50.85546875" customWidth="1"/>
    <col min="12802" max="12803" width="17" customWidth="1"/>
    <col min="12804" max="12804" width="17.5703125" customWidth="1"/>
    <col min="12805" max="12805" width="43.28515625" customWidth="1"/>
    <col min="12806" max="12808" width="14.7109375" customWidth="1"/>
    <col min="12809" max="12809" width="12.140625" customWidth="1"/>
    <col min="13057" max="13057" width="50.85546875" customWidth="1"/>
    <col min="13058" max="13059" width="17" customWidth="1"/>
    <col min="13060" max="13060" width="17.5703125" customWidth="1"/>
    <col min="13061" max="13061" width="43.28515625" customWidth="1"/>
    <col min="13062" max="13064" width="14.7109375" customWidth="1"/>
    <col min="13065" max="13065" width="12.140625" customWidth="1"/>
    <col min="13313" max="13313" width="50.85546875" customWidth="1"/>
    <col min="13314" max="13315" width="17" customWidth="1"/>
    <col min="13316" max="13316" width="17.5703125" customWidth="1"/>
    <col min="13317" max="13317" width="43.28515625" customWidth="1"/>
    <col min="13318" max="13320" width="14.7109375" customWidth="1"/>
    <col min="13321" max="13321" width="12.140625" customWidth="1"/>
    <col min="13569" max="13569" width="50.85546875" customWidth="1"/>
    <col min="13570" max="13571" width="17" customWidth="1"/>
    <col min="13572" max="13572" width="17.5703125" customWidth="1"/>
    <col min="13573" max="13573" width="43.28515625" customWidth="1"/>
    <col min="13574" max="13576" width="14.7109375" customWidth="1"/>
    <col min="13577" max="13577" width="12.140625" customWidth="1"/>
    <col min="13825" max="13825" width="50.85546875" customWidth="1"/>
    <col min="13826" max="13827" width="17" customWidth="1"/>
    <col min="13828" max="13828" width="17.5703125" customWidth="1"/>
    <col min="13829" max="13829" width="43.28515625" customWidth="1"/>
    <col min="13830" max="13832" width="14.7109375" customWidth="1"/>
    <col min="13833" max="13833" width="12.140625" customWidth="1"/>
    <col min="14081" max="14081" width="50.85546875" customWidth="1"/>
    <col min="14082" max="14083" width="17" customWidth="1"/>
    <col min="14084" max="14084" width="17.5703125" customWidth="1"/>
    <col min="14085" max="14085" width="43.28515625" customWidth="1"/>
    <col min="14086" max="14088" width="14.7109375" customWidth="1"/>
    <col min="14089" max="14089" width="12.140625" customWidth="1"/>
    <col min="14337" max="14337" width="50.85546875" customWidth="1"/>
    <col min="14338" max="14339" width="17" customWidth="1"/>
    <col min="14340" max="14340" width="17.5703125" customWidth="1"/>
    <col min="14341" max="14341" width="43.28515625" customWidth="1"/>
    <col min="14342" max="14344" width="14.7109375" customWidth="1"/>
    <col min="14345" max="14345" width="12.140625" customWidth="1"/>
    <col min="14593" max="14593" width="50.85546875" customWidth="1"/>
    <col min="14594" max="14595" width="17" customWidth="1"/>
    <col min="14596" max="14596" width="17.5703125" customWidth="1"/>
    <col min="14597" max="14597" width="43.28515625" customWidth="1"/>
    <col min="14598" max="14600" width="14.7109375" customWidth="1"/>
    <col min="14601" max="14601" width="12.140625" customWidth="1"/>
    <col min="14849" max="14849" width="50.85546875" customWidth="1"/>
    <col min="14850" max="14851" width="17" customWidth="1"/>
    <col min="14852" max="14852" width="17.5703125" customWidth="1"/>
    <col min="14853" max="14853" width="43.28515625" customWidth="1"/>
    <col min="14854" max="14856" width="14.7109375" customWidth="1"/>
    <col min="14857" max="14857" width="12.140625" customWidth="1"/>
    <col min="15105" max="15105" width="50.85546875" customWidth="1"/>
    <col min="15106" max="15107" width="17" customWidth="1"/>
    <col min="15108" max="15108" width="17.5703125" customWidth="1"/>
    <col min="15109" max="15109" width="43.28515625" customWidth="1"/>
    <col min="15110" max="15112" width="14.7109375" customWidth="1"/>
    <col min="15113" max="15113" width="12.140625" customWidth="1"/>
    <col min="15361" max="15361" width="50.85546875" customWidth="1"/>
    <col min="15362" max="15363" width="17" customWidth="1"/>
    <col min="15364" max="15364" width="17.5703125" customWidth="1"/>
    <col min="15365" max="15365" width="43.28515625" customWidth="1"/>
    <col min="15366" max="15368" width="14.7109375" customWidth="1"/>
    <col min="15369" max="15369" width="12.140625" customWidth="1"/>
    <col min="15617" max="15617" width="50.85546875" customWidth="1"/>
    <col min="15618" max="15619" width="17" customWidth="1"/>
    <col min="15620" max="15620" width="17.5703125" customWidth="1"/>
    <col min="15621" max="15621" width="43.28515625" customWidth="1"/>
    <col min="15622" max="15624" width="14.7109375" customWidth="1"/>
    <col min="15625" max="15625" width="12.140625" customWidth="1"/>
    <col min="15873" max="15873" width="50.85546875" customWidth="1"/>
    <col min="15874" max="15875" width="17" customWidth="1"/>
    <col min="15876" max="15876" width="17.5703125" customWidth="1"/>
    <col min="15877" max="15877" width="43.28515625" customWidth="1"/>
    <col min="15878" max="15880" width="14.7109375" customWidth="1"/>
    <col min="15881" max="15881" width="12.140625" customWidth="1"/>
    <col min="16129" max="16129" width="50.85546875" customWidth="1"/>
    <col min="16130" max="16131" width="17" customWidth="1"/>
    <col min="16132" max="16132" width="17.5703125" customWidth="1"/>
    <col min="16133" max="16133" width="43.28515625" customWidth="1"/>
    <col min="16134" max="16136" width="14.7109375" customWidth="1"/>
    <col min="16137" max="16137" width="12.140625" customWidth="1"/>
  </cols>
  <sheetData>
    <row r="2" spans="1:8" ht="15.75" thickBot="1" x14ac:dyDescent="0.3">
      <c r="A2" s="1"/>
      <c r="B2" s="1"/>
      <c r="C2" s="1"/>
      <c r="D2" s="1"/>
      <c r="E2" s="1"/>
      <c r="F2" s="1"/>
      <c r="G2" s="1"/>
    </row>
    <row r="3" spans="1:8" ht="24" thickBot="1" x14ac:dyDescent="0.4">
      <c r="A3" s="1"/>
      <c r="B3" s="2"/>
      <c r="C3" s="2"/>
      <c r="D3" s="3" t="s">
        <v>0</v>
      </c>
      <c r="E3" s="4"/>
      <c r="F3" s="5"/>
      <c r="G3" s="5"/>
    </row>
    <row r="4" spans="1:8" x14ac:dyDescent="0.25">
      <c r="B4" s="1"/>
      <c r="C4" s="1"/>
      <c r="D4" s="1"/>
      <c r="E4" s="1"/>
      <c r="F4" s="1"/>
      <c r="G4" s="1"/>
    </row>
    <row r="6" spans="1:8" ht="15.75" thickBot="1" x14ac:dyDescent="0.3">
      <c r="A6" s="6" t="s">
        <v>1</v>
      </c>
      <c r="B6" s="6"/>
      <c r="C6" s="6"/>
      <c r="D6" s="6"/>
      <c r="E6" s="6" t="s">
        <v>2</v>
      </c>
      <c r="F6" s="1"/>
      <c r="G6" s="1"/>
    </row>
    <row r="7" spans="1:8" ht="37.5" customHeight="1" thickBot="1" x14ac:dyDescent="0.3">
      <c r="A7" s="7" t="s">
        <v>3</v>
      </c>
      <c r="B7" s="8" t="s">
        <v>4</v>
      </c>
      <c r="C7" s="9" t="s">
        <v>5</v>
      </c>
      <c r="D7" s="10" t="s">
        <v>6</v>
      </c>
      <c r="E7" s="7" t="s">
        <v>3</v>
      </c>
      <c r="F7" s="8" t="s">
        <v>4</v>
      </c>
      <c r="G7" s="9" t="s">
        <v>5</v>
      </c>
      <c r="H7" s="10" t="s">
        <v>6</v>
      </c>
    </row>
    <row r="8" spans="1:8" ht="15.75" x14ac:dyDescent="0.25">
      <c r="A8" s="11" t="s">
        <v>7</v>
      </c>
      <c r="B8" s="12"/>
      <c r="C8" s="13"/>
      <c r="D8" s="14"/>
      <c r="E8" s="15" t="s">
        <v>7</v>
      </c>
      <c r="F8" s="12"/>
      <c r="G8" s="12"/>
      <c r="H8" s="16"/>
    </row>
    <row r="9" spans="1:8" x14ac:dyDescent="0.25">
      <c r="A9" s="17" t="s">
        <v>8</v>
      </c>
      <c r="B9" s="18">
        <v>43581.66</v>
      </c>
      <c r="C9" s="19">
        <v>48000</v>
      </c>
      <c r="D9" s="20">
        <v>44900</v>
      </c>
      <c r="E9" s="17" t="s">
        <v>9</v>
      </c>
      <c r="F9" s="18">
        <v>47813.09</v>
      </c>
      <c r="G9" s="21">
        <v>48000</v>
      </c>
      <c r="H9" s="21">
        <v>44900</v>
      </c>
    </row>
    <row r="10" spans="1:8" x14ac:dyDescent="0.25">
      <c r="A10" s="17" t="s">
        <v>10</v>
      </c>
      <c r="B10" s="18"/>
      <c r="C10" s="18"/>
      <c r="D10" s="20">
        <v>2400</v>
      </c>
      <c r="E10" s="17" t="s">
        <v>11</v>
      </c>
      <c r="F10" s="18"/>
      <c r="G10" s="21"/>
      <c r="H10" s="21">
        <v>4600</v>
      </c>
    </row>
    <row r="11" spans="1:8" x14ac:dyDescent="0.25">
      <c r="A11" s="22" t="s">
        <v>12</v>
      </c>
      <c r="B11" s="18"/>
      <c r="C11" s="18"/>
      <c r="D11" s="20">
        <v>8600</v>
      </c>
      <c r="E11" s="23"/>
      <c r="F11" s="18"/>
      <c r="G11" s="21"/>
      <c r="H11" s="21"/>
    </row>
    <row r="12" spans="1:8" x14ac:dyDescent="0.25">
      <c r="A12" s="24" t="s">
        <v>13</v>
      </c>
      <c r="B12" s="18">
        <v>32834.68</v>
      </c>
      <c r="C12" s="20">
        <v>42000</v>
      </c>
      <c r="D12" s="20">
        <v>25400</v>
      </c>
      <c r="E12" s="17" t="s">
        <v>14</v>
      </c>
      <c r="F12" s="18">
        <v>4800</v>
      </c>
      <c r="G12" s="21">
        <v>4000</v>
      </c>
      <c r="H12" s="21">
        <v>10000</v>
      </c>
    </row>
    <row r="13" spans="1:8" x14ac:dyDescent="0.25">
      <c r="A13" s="24" t="s">
        <v>15</v>
      </c>
      <c r="B13" s="18"/>
      <c r="C13" s="18"/>
      <c r="D13" s="20">
        <v>2000</v>
      </c>
      <c r="E13" s="25" t="s">
        <v>16</v>
      </c>
      <c r="F13" s="18">
        <v>4500</v>
      </c>
      <c r="G13" s="21"/>
      <c r="H13" s="21">
        <v>5000</v>
      </c>
    </row>
    <row r="14" spans="1:8" ht="15.75" thickBot="1" x14ac:dyDescent="0.3">
      <c r="A14" s="17" t="s">
        <v>17</v>
      </c>
      <c r="B14" s="26">
        <v>1191</v>
      </c>
      <c r="C14" s="18"/>
      <c r="D14" s="20">
        <v>2000</v>
      </c>
      <c r="E14" s="25" t="s">
        <v>17</v>
      </c>
      <c r="F14" s="26">
        <v>1160</v>
      </c>
      <c r="G14" s="21"/>
      <c r="H14" s="21">
        <v>2000</v>
      </c>
    </row>
    <row r="15" spans="1:8" ht="16.5" thickBot="1" x14ac:dyDescent="0.3">
      <c r="A15" s="27" t="s">
        <v>7</v>
      </c>
      <c r="B15" s="28">
        <f>SUM(B9:B14)</f>
        <v>77607.34</v>
      </c>
      <c r="C15" s="29">
        <f>SUM(C9:C14)</f>
        <v>90000</v>
      </c>
      <c r="D15" s="30">
        <f>SUM(D9:D14)</f>
        <v>85300</v>
      </c>
      <c r="E15" s="31" t="s">
        <v>7</v>
      </c>
      <c r="F15" s="32">
        <f>SUM(F9:F14)</f>
        <v>58273.09</v>
      </c>
      <c r="G15" s="33">
        <f>SUM(G9:G14)</f>
        <v>52000</v>
      </c>
      <c r="H15" s="33">
        <f>SUM(H9:H14)</f>
        <v>66500</v>
      </c>
    </row>
    <row r="16" spans="1:8" x14ac:dyDescent="0.25">
      <c r="A16" s="34"/>
      <c r="B16" s="35"/>
      <c r="C16" s="35"/>
      <c r="D16" s="20"/>
      <c r="E16" s="36"/>
      <c r="F16" s="37"/>
      <c r="G16" s="38"/>
      <c r="H16" s="39"/>
    </row>
    <row r="17" spans="1:9" x14ac:dyDescent="0.25">
      <c r="A17" s="22" t="s">
        <v>18</v>
      </c>
      <c r="B17" s="35"/>
      <c r="C17" s="35"/>
      <c r="D17" s="20"/>
      <c r="E17" s="40" t="s">
        <v>18</v>
      </c>
      <c r="F17" s="41"/>
      <c r="G17" s="42"/>
      <c r="H17" s="18"/>
    </row>
    <row r="18" spans="1:9" x14ac:dyDescent="0.25">
      <c r="A18" s="17" t="s">
        <v>19</v>
      </c>
      <c r="B18" s="18">
        <v>10886.99</v>
      </c>
      <c r="C18" s="20">
        <v>12000</v>
      </c>
      <c r="D18" s="20">
        <v>10000</v>
      </c>
      <c r="E18" s="24" t="s">
        <v>20</v>
      </c>
      <c r="F18" s="18">
        <v>8175</v>
      </c>
      <c r="G18" s="20">
        <v>2000</v>
      </c>
      <c r="H18" s="20">
        <v>6000</v>
      </c>
    </row>
    <row r="19" spans="1:9" x14ac:dyDescent="0.25">
      <c r="A19" s="17" t="s">
        <v>21</v>
      </c>
      <c r="B19" s="18"/>
      <c r="C19" s="20"/>
      <c r="D19" s="20">
        <v>2000</v>
      </c>
      <c r="E19" s="24" t="s">
        <v>22</v>
      </c>
      <c r="F19" s="18"/>
      <c r="G19" s="20"/>
      <c r="H19" s="20">
        <v>2000</v>
      </c>
    </row>
    <row r="20" spans="1:9" x14ac:dyDescent="0.25">
      <c r="A20" s="17" t="s">
        <v>23</v>
      </c>
      <c r="B20" s="18">
        <v>26811.26</v>
      </c>
      <c r="C20" s="20">
        <v>27000</v>
      </c>
      <c r="D20" s="20">
        <v>25000</v>
      </c>
      <c r="E20" s="24" t="s">
        <v>24</v>
      </c>
      <c r="F20" s="18">
        <v>21773.4</v>
      </c>
      <c r="G20" s="20">
        <v>17000</v>
      </c>
      <c r="H20" s="20">
        <v>18000</v>
      </c>
    </row>
    <row r="21" spans="1:9" x14ac:dyDescent="0.25">
      <c r="A21" s="17" t="s">
        <v>25</v>
      </c>
      <c r="B21" s="18"/>
      <c r="C21" s="20"/>
      <c r="D21" s="20">
        <v>2000</v>
      </c>
      <c r="E21" s="24" t="s">
        <v>26</v>
      </c>
      <c r="F21" s="37"/>
      <c r="G21" s="38"/>
      <c r="H21" s="20">
        <v>2000</v>
      </c>
    </row>
    <row r="22" spans="1:9" x14ac:dyDescent="0.25">
      <c r="A22" s="25" t="s">
        <v>27</v>
      </c>
      <c r="B22" s="18">
        <v>18717.32</v>
      </c>
      <c r="C22" s="20">
        <v>15000</v>
      </c>
      <c r="D22" s="20">
        <v>13000</v>
      </c>
      <c r="E22" s="24"/>
      <c r="F22" s="37"/>
      <c r="G22" s="38"/>
      <c r="H22" s="20"/>
    </row>
    <row r="23" spans="1:9" x14ac:dyDescent="0.25">
      <c r="A23" s="25" t="s">
        <v>28</v>
      </c>
      <c r="B23" s="18">
        <v>10056.870000000001</v>
      </c>
      <c r="C23" s="20">
        <v>12000</v>
      </c>
      <c r="D23" s="20">
        <v>10000</v>
      </c>
      <c r="E23" s="24" t="s">
        <v>28</v>
      </c>
      <c r="F23" s="37"/>
      <c r="G23" s="38"/>
      <c r="H23" s="18"/>
    </row>
    <row r="24" spans="1:9" x14ac:dyDescent="0.25">
      <c r="A24" s="25" t="s">
        <v>29</v>
      </c>
      <c r="B24" s="18">
        <v>12559.84</v>
      </c>
      <c r="C24" s="20">
        <v>6000</v>
      </c>
      <c r="D24" s="20">
        <v>12000</v>
      </c>
      <c r="E24" s="24" t="s">
        <v>29</v>
      </c>
      <c r="F24" s="18">
        <v>2040</v>
      </c>
      <c r="G24" s="20"/>
      <c r="H24" s="18"/>
    </row>
    <row r="25" spans="1:9" ht="15.75" thickBot="1" x14ac:dyDescent="0.3">
      <c r="A25" s="25" t="s">
        <v>30</v>
      </c>
      <c r="B25" s="18"/>
      <c r="C25" s="18"/>
      <c r="D25" s="20">
        <v>5000</v>
      </c>
      <c r="E25" s="25" t="s">
        <v>31</v>
      </c>
      <c r="F25" s="186"/>
      <c r="G25" s="187"/>
      <c r="H25" s="20">
        <v>5000</v>
      </c>
    </row>
    <row r="26" spans="1:9" ht="15.75" thickBot="1" x14ac:dyDescent="0.3">
      <c r="A26" s="44" t="s">
        <v>18</v>
      </c>
      <c r="B26" s="28">
        <f>SUM(B18:B24)</f>
        <v>79032.28</v>
      </c>
      <c r="C26" s="45">
        <f>SUM(C18:C24)</f>
        <v>72000</v>
      </c>
      <c r="D26" s="45">
        <f>SUM(D18:D25)</f>
        <v>79000</v>
      </c>
      <c r="E26" s="46" t="s">
        <v>18</v>
      </c>
      <c r="F26" s="185">
        <f>SUM(F18:F25)</f>
        <v>31988.400000000001</v>
      </c>
      <c r="G26" s="185">
        <f>SUM(G18:G24)</f>
        <v>19000</v>
      </c>
      <c r="H26" s="45">
        <f>SUM(H18:H25)</f>
        <v>33000</v>
      </c>
    </row>
    <row r="27" spans="1:9" x14ac:dyDescent="0.25">
      <c r="A27" s="25"/>
      <c r="B27" s="18"/>
      <c r="C27" s="20"/>
      <c r="D27" s="20"/>
      <c r="E27" s="24"/>
      <c r="F27" s="41"/>
      <c r="G27" s="42"/>
      <c r="H27" s="18"/>
    </row>
    <row r="28" spans="1:9" x14ac:dyDescent="0.25">
      <c r="A28" s="22" t="s">
        <v>32</v>
      </c>
      <c r="B28" s="18"/>
      <c r="C28" s="20"/>
      <c r="D28" s="20"/>
      <c r="E28" s="40" t="s">
        <v>33</v>
      </c>
      <c r="F28" s="41"/>
      <c r="G28" s="42"/>
      <c r="H28" s="18"/>
    </row>
    <row r="29" spans="1:9" x14ac:dyDescent="0.25">
      <c r="A29" s="25" t="s">
        <v>34</v>
      </c>
      <c r="B29" s="18">
        <v>6747.7000000000007</v>
      </c>
      <c r="C29" s="20">
        <v>8000</v>
      </c>
      <c r="D29" s="20">
        <v>5000</v>
      </c>
      <c r="E29" s="24" t="s">
        <v>35</v>
      </c>
      <c r="F29" s="18">
        <v>3856</v>
      </c>
      <c r="G29" s="20">
        <v>6000</v>
      </c>
      <c r="H29" s="20">
        <v>3000</v>
      </c>
    </row>
    <row r="30" spans="1:9" x14ac:dyDescent="0.25">
      <c r="A30" s="25" t="s">
        <v>36</v>
      </c>
      <c r="B30" s="18"/>
      <c r="C30" s="20"/>
      <c r="D30" s="20">
        <v>4000</v>
      </c>
      <c r="E30" s="24" t="s">
        <v>37</v>
      </c>
      <c r="F30" s="18"/>
      <c r="G30" s="20"/>
      <c r="H30" s="20">
        <v>4000</v>
      </c>
    </row>
    <row r="31" spans="1:9" x14ac:dyDescent="0.25">
      <c r="A31" s="25" t="s">
        <v>38</v>
      </c>
      <c r="B31" s="18">
        <v>5844</v>
      </c>
      <c r="C31" s="20"/>
      <c r="D31" s="20">
        <f>7500+6000</f>
        <v>13500</v>
      </c>
      <c r="E31" s="25" t="s">
        <v>39</v>
      </c>
      <c r="F31" s="18">
        <v>6385</v>
      </c>
      <c r="G31" s="20">
        <v>6500</v>
      </c>
      <c r="H31" s="20">
        <v>7500</v>
      </c>
    </row>
    <row r="32" spans="1:9" x14ac:dyDescent="0.25">
      <c r="A32" s="25"/>
      <c r="B32" s="18"/>
      <c r="C32" s="20"/>
      <c r="D32" s="20"/>
      <c r="E32" s="25" t="s">
        <v>40</v>
      </c>
      <c r="F32" s="18"/>
      <c r="G32" s="20"/>
      <c r="H32" s="20">
        <v>6000</v>
      </c>
      <c r="I32" s="19"/>
    </row>
    <row r="33" spans="1:10" x14ac:dyDescent="0.25">
      <c r="A33" s="25" t="s">
        <v>41</v>
      </c>
      <c r="B33" s="18">
        <v>3263.0699999999997</v>
      </c>
      <c r="C33" s="20">
        <v>3000</v>
      </c>
      <c r="D33" s="20">
        <v>3000</v>
      </c>
      <c r="E33" s="24" t="s">
        <v>42</v>
      </c>
      <c r="F33" s="18">
        <v>3770</v>
      </c>
      <c r="G33" s="20">
        <v>4500</v>
      </c>
      <c r="H33" s="20">
        <v>3000</v>
      </c>
    </row>
    <row r="34" spans="1:10" x14ac:dyDescent="0.25">
      <c r="A34" s="25" t="s">
        <v>43</v>
      </c>
      <c r="B34" s="18"/>
      <c r="C34" s="20">
        <v>2000</v>
      </c>
      <c r="D34" s="20">
        <v>2000</v>
      </c>
      <c r="E34" s="24" t="s">
        <v>43</v>
      </c>
      <c r="F34" s="18"/>
      <c r="G34" s="20">
        <v>500</v>
      </c>
      <c r="H34" s="20">
        <v>600</v>
      </c>
    </row>
    <row r="35" spans="1:10" x14ac:dyDescent="0.25">
      <c r="A35" s="25" t="s">
        <v>44</v>
      </c>
      <c r="B35" s="18"/>
      <c r="C35" s="20">
        <v>2000</v>
      </c>
      <c r="D35" s="20">
        <v>2000</v>
      </c>
      <c r="E35" s="24" t="s">
        <v>44</v>
      </c>
      <c r="F35" s="18"/>
      <c r="G35" s="20">
        <v>500</v>
      </c>
      <c r="H35" s="20">
        <v>600</v>
      </c>
    </row>
    <row r="36" spans="1:10" x14ac:dyDescent="0.25">
      <c r="A36" s="23" t="s">
        <v>45</v>
      </c>
      <c r="B36" s="18">
        <v>8827.3000000000011</v>
      </c>
      <c r="C36" s="20">
        <v>5000</v>
      </c>
      <c r="D36" s="20">
        <v>8000</v>
      </c>
      <c r="E36" s="24" t="s">
        <v>45</v>
      </c>
      <c r="F36" s="18">
        <v>12471.22</v>
      </c>
      <c r="G36" s="20">
        <v>10000</v>
      </c>
      <c r="H36" s="20">
        <v>8000</v>
      </c>
    </row>
    <row r="37" spans="1:10" ht="15.75" thickBot="1" x14ac:dyDescent="0.3">
      <c r="A37" s="25"/>
      <c r="B37" s="18"/>
      <c r="C37" s="20"/>
      <c r="D37" s="47"/>
      <c r="E37" s="24" t="s">
        <v>46</v>
      </c>
      <c r="F37" s="18"/>
      <c r="G37" s="20"/>
      <c r="H37" s="20">
        <v>6000</v>
      </c>
    </row>
    <row r="38" spans="1:10" ht="15.75" thickBot="1" x14ac:dyDescent="0.3">
      <c r="A38" s="44" t="s">
        <v>32</v>
      </c>
      <c r="B38" s="28">
        <f>SUM(B29:B36)</f>
        <v>24682.07</v>
      </c>
      <c r="C38" s="45">
        <f>SUM(C29:C36)</f>
        <v>20000</v>
      </c>
      <c r="D38" s="45">
        <f>SUM(D29:D36)</f>
        <v>37500</v>
      </c>
      <c r="E38" s="46" t="s">
        <v>32</v>
      </c>
      <c r="F38" s="28">
        <f>SUM(F29:F36)</f>
        <v>26482.22</v>
      </c>
      <c r="G38" s="45">
        <f>SUM(G29:G37)</f>
        <v>28000</v>
      </c>
      <c r="H38" s="45">
        <f>SUM(H29:H37)</f>
        <v>38700</v>
      </c>
    </row>
    <row r="39" spans="1:10" x14ac:dyDescent="0.25">
      <c r="A39" s="25"/>
      <c r="B39" s="18"/>
      <c r="C39" s="20"/>
      <c r="D39" s="20"/>
      <c r="E39" s="24"/>
      <c r="F39" s="41"/>
      <c r="G39" s="42"/>
      <c r="H39" s="18"/>
    </row>
    <row r="40" spans="1:10" x14ac:dyDescent="0.25">
      <c r="A40" s="25"/>
      <c r="B40" s="18"/>
      <c r="C40" s="20"/>
      <c r="D40" s="20"/>
      <c r="E40" s="24"/>
      <c r="F40" s="41"/>
      <c r="G40" s="42"/>
      <c r="H40" s="18"/>
    </row>
    <row r="41" spans="1:10" x14ac:dyDescent="0.25">
      <c r="A41" s="22" t="s">
        <v>47</v>
      </c>
      <c r="B41" s="18"/>
      <c r="C41" s="20"/>
      <c r="D41" s="20"/>
      <c r="E41" s="40" t="s">
        <v>48</v>
      </c>
      <c r="F41" s="41"/>
      <c r="G41" s="42"/>
      <c r="H41" s="18"/>
    </row>
    <row r="42" spans="1:10" x14ac:dyDescent="0.25">
      <c r="A42" s="24" t="s">
        <v>49</v>
      </c>
      <c r="B42" s="18">
        <v>0</v>
      </c>
      <c r="C42" s="20"/>
      <c r="D42" s="20"/>
      <c r="E42" s="24" t="s">
        <v>50</v>
      </c>
      <c r="F42" s="41"/>
      <c r="G42" s="48"/>
      <c r="H42" s="20"/>
    </row>
    <row r="43" spans="1:10" x14ac:dyDescent="0.25">
      <c r="A43" s="24" t="s">
        <v>51</v>
      </c>
      <c r="B43" s="18"/>
      <c r="C43" s="20"/>
      <c r="D43" s="20"/>
      <c r="E43" s="24" t="s">
        <v>52</v>
      </c>
      <c r="F43" s="49"/>
      <c r="G43" s="50"/>
      <c r="H43" s="20"/>
    </row>
    <row r="44" spans="1:10" x14ac:dyDescent="0.25">
      <c r="A44" s="24" t="s">
        <v>53</v>
      </c>
      <c r="B44" s="18">
        <v>1142.4000000000001</v>
      </c>
      <c r="C44" s="20">
        <v>7000</v>
      </c>
      <c r="D44" s="20">
        <v>8500</v>
      </c>
      <c r="E44" s="24" t="s">
        <v>54</v>
      </c>
      <c r="F44" s="18"/>
      <c r="G44" s="20"/>
      <c r="H44" s="20">
        <v>5000</v>
      </c>
      <c r="I44" s="19"/>
    </row>
    <row r="45" spans="1:10" x14ac:dyDescent="0.25">
      <c r="A45" s="24" t="s">
        <v>55</v>
      </c>
      <c r="B45" s="18">
        <f>8086+11318.03</f>
        <v>19404.03</v>
      </c>
      <c r="C45" s="20">
        <v>21000</v>
      </c>
      <c r="D45" s="51">
        <f>22000-6000+6000+4000+1500</f>
        <v>27500</v>
      </c>
      <c r="E45" s="40" t="s">
        <v>122</v>
      </c>
      <c r="F45" s="18">
        <v>1344</v>
      </c>
      <c r="G45" s="183">
        <v>30000</v>
      </c>
      <c r="H45" s="20"/>
      <c r="I45" s="182"/>
      <c r="J45" s="182"/>
    </row>
    <row r="46" spans="1:10" ht="15.75" thickBot="1" x14ac:dyDescent="0.3">
      <c r="A46" s="17" t="s">
        <v>56</v>
      </c>
      <c r="B46" s="18">
        <v>5899.26</v>
      </c>
      <c r="C46" s="20">
        <v>2000</v>
      </c>
      <c r="D46" s="20">
        <v>2000</v>
      </c>
      <c r="E46" s="24" t="s">
        <v>57</v>
      </c>
      <c r="F46" s="36">
        <v>4890.18</v>
      </c>
      <c r="G46" s="20">
        <v>2000</v>
      </c>
      <c r="H46" s="20">
        <v>2000</v>
      </c>
    </row>
    <row r="47" spans="1:10" ht="15.75" thickBot="1" x14ac:dyDescent="0.3">
      <c r="A47" s="17" t="s">
        <v>58</v>
      </c>
      <c r="B47" s="18">
        <v>150</v>
      </c>
      <c r="C47" s="20">
        <v>250</v>
      </c>
      <c r="D47" s="20">
        <v>400</v>
      </c>
      <c r="E47" s="46" t="s">
        <v>59</v>
      </c>
      <c r="F47" s="28">
        <f>SUM(F42:F46)</f>
        <v>6234.18</v>
      </c>
      <c r="G47" s="45">
        <f>SUM(G45:G46)</f>
        <v>32000</v>
      </c>
      <c r="H47" s="45">
        <f>SUM(H42:H46)</f>
        <v>7000</v>
      </c>
    </row>
    <row r="48" spans="1:10" x14ac:dyDescent="0.25">
      <c r="A48" s="17" t="s">
        <v>60</v>
      </c>
      <c r="B48" s="18">
        <v>1540</v>
      </c>
      <c r="C48" s="20">
        <v>250</v>
      </c>
      <c r="D48" s="20">
        <v>400</v>
      </c>
      <c r="E48" s="24"/>
      <c r="F48" s="41"/>
      <c r="G48" s="42"/>
      <c r="H48" s="20"/>
    </row>
    <row r="49" spans="1:8" x14ac:dyDescent="0.25">
      <c r="A49" s="17" t="s">
        <v>61</v>
      </c>
      <c r="B49" s="18">
        <v>1600</v>
      </c>
      <c r="C49" s="20">
        <v>2000</v>
      </c>
      <c r="D49" s="20">
        <v>2000</v>
      </c>
      <c r="E49" s="40" t="s">
        <v>62</v>
      </c>
      <c r="F49" s="41"/>
      <c r="G49" s="42"/>
      <c r="H49" s="20"/>
    </row>
    <row r="50" spans="1:8" x14ac:dyDescent="0.25">
      <c r="A50" s="17" t="s">
        <v>63</v>
      </c>
      <c r="B50" s="18">
        <v>675</v>
      </c>
      <c r="C50" s="20">
        <v>10000</v>
      </c>
      <c r="D50" s="20">
        <v>4500</v>
      </c>
      <c r="E50" s="24" t="s">
        <v>64</v>
      </c>
      <c r="F50" s="18">
        <v>28000</v>
      </c>
      <c r="G50" s="20">
        <v>33000</v>
      </c>
      <c r="H50" s="20">
        <v>24000</v>
      </c>
    </row>
    <row r="51" spans="1:8" x14ac:dyDescent="0.25">
      <c r="A51" s="17" t="s">
        <v>65</v>
      </c>
      <c r="B51" s="18">
        <v>17385.810000000001</v>
      </c>
      <c r="C51" s="20">
        <v>10000</v>
      </c>
      <c r="D51" s="20">
        <v>10000</v>
      </c>
      <c r="E51" s="24"/>
      <c r="F51" s="18"/>
      <c r="G51" s="20"/>
      <c r="H51" s="20"/>
    </row>
    <row r="52" spans="1:8" ht="15.75" thickBot="1" x14ac:dyDescent="0.3">
      <c r="A52" s="184" t="s">
        <v>66</v>
      </c>
      <c r="B52" s="18"/>
      <c r="C52" s="20">
        <v>10000</v>
      </c>
      <c r="D52" s="52"/>
      <c r="E52" s="24" t="s">
        <v>67</v>
      </c>
      <c r="F52" s="18">
        <v>27800</v>
      </c>
      <c r="G52" s="20">
        <v>20000</v>
      </c>
      <c r="H52" s="20">
        <v>20000</v>
      </c>
    </row>
    <row r="53" spans="1:8" ht="15.75" thickBot="1" x14ac:dyDescent="0.3">
      <c r="A53" s="44" t="s">
        <v>59</v>
      </c>
      <c r="B53" s="28">
        <f>SUM(B42:B52)</f>
        <v>47796.5</v>
      </c>
      <c r="C53" s="45">
        <f>SUM(C44:C52)</f>
        <v>62500</v>
      </c>
      <c r="D53" s="45">
        <f>SUM(D42:D52)</f>
        <v>55300</v>
      </c>
      <c r="E53" s="24"/>
      <c r="F53" s="37"/>
      <c r="G53" s="38"/>
      <c r="H53" s="20"/>
    </row>
    <row r="54" spans="1:8" ht="15.75" thickBot="1" x14ac:dyDescent="0.3">
      <c r="A54" s="17"/>
      <c r="B54" s="53"/>
      <c r="C54" s="48"/>
      <c r="D54" s="20"/>
      <c r="E54" s="46" t="s">
        <v>62</v>
      </c>
      <c r="F54" s="28">
        <f>SUM(F50:F53)</f>
        <v>55800</v>
      </c>
      <c r="G54" s="45">
        <f>SUM(G50:G52)</f>
        <v>53000</v>
      </c>
      <c r="H54" s="45">
        <f>SUM(H50:H53)</f>
        <v>44000</v>
      </c>
    </row>
    <row r="55" spans="1:8" ht="15.75" thickBot="1" x14ac:dyDescent="0.3">
      <c r="A55" s="54" t="s">
        <v>68</v>
      </c>
      <c r="B55" s="55">
        <f>53019.97+3000</f>
        <v>56019.97</v>
      </c>
      <c r="C55" s="56">
        <v>0</v>
      </c>
      <c r="D55" s="33">
        <v>0</v>
      </c>
      <c r="E55" s="24"/>
      <c r="F55" s="57"/>
      <c r="G55" s="42"/>
      <c r="H55" s="18"/>
    </row>
    <row r="56" spans="1:8" ht="16.5" thickBot="1" x14ac:dyDescent="0.3">
      <c r="A56" s="58" t="s">
        <v>69</v>
      </c>
      <c r="B56" s="59">
        <f>B15+B26+B38+B53+B55</f>
        <v>285138.16000000003</v>
      </c>
      <c r="C56" s="60">
        <f>C15+C26+C38+C53+C55</f>
        <v>244500</v>
      </c>
      <c r="D56" s="61">
        <f>D15+D26+D38+D53+D55</f>
        <v>257100</v>
      </c>
      <c r="E56" s="58" t="s">
        <v>69</v>
      </c>
      <c r="F56" s="62">
        <f>F15+F26+F38+F47+F54</f>
        <v>178777.88999999998</v>
      </c>
      <c r="G56" s="60">
        <f>G15+G26+G38+G47+G54</f>
        <v>184000</v>
      </c>
      <c r="H56" s="60">
        <f>H15+H26+H38+H47+H54</f>
        <v>189200</v>
      </c>
    </row>
    <row r="57" spans="1:8" ht="15.75" x14ac:dyDescent="0.25">
      <c r="A57" s="63"/>
      <c r="B57" s="64"/>
      <c r="C57" s="65"/>
      <c r="D57" s="66"/>
      <c r="E57" s="67"/>
      <c r="F57" s="68"/>
      <c r="G57" s="68"/>
      <c r="H57" s="69"/>
    </row>
    <row r="58" spans="1:8" ht="15.75" x14ac:dyDescent="0.25">
      <c r="A58" s="70" t="s">
        <v>70</v>
      </c>
      <c r="B58" s="71"/>
      <c r="C58" s="72"/>
      <c r="D58" s="73"/>
      <c r="E58" s="74"/>
      <c r="F58" s="75"/>
      <c r="G58" s="75"/>
      <c r="H58" s="76"/>
    </row>
    <row r="59" spans="1:8" ht="15.75" x14ac:dyDescent="0.25">
      <c r="A59" s="70" t="s">
        <v>123</v>
      </c>
      <c r="B59" s="72"/>
      <c r="C59" s="72"/>
      <c r="D59" s="73"/>
      <c r="E59" s="74"/>
      <c r="F59" s="75"/>
      <c r="G59" s="75"/>
      <c r="H59" s="76"/>
    </row>
    <row r="60" spans="1:8" ht="15.75" x14ac:dyDescent="0.25">
      <c r="A60" s="74"/>
      <c r="B60" s="72"/>
      <c r="C60" s="72"/>
      <c r="D60" s="73"/>
      <c r="E60" s="74"/>
      <c r="F60" s="75"/>
      <c r="G60" s="75"/>
      <c r="H60" s="76"/>
    </row>
    <row r="61" spans="1:8" x14ac:dyDescent="0.25">
      <c r="A61" s="77"/>
      <c r="D61" s="78"/>
      <c r="E61" s="79"/>
    </row>
    <row r="62" spans="1:8" x14ac:dyDescent="0.25">
      <c r="A62" s="80"/>
      <c r="D62" s="78"/>
      <c r="E62" s="81"/>
    </row>
    <row r="63" spans="1:8" x14ac:dyDescent="0.25">
      <c r="A63" s="80"/>
      <c r="D63" s="78"/>
      <c r="E63" s="81"/>
    </row>
    <row r="64" spans="1:8" x14ac:dyDescent="0.25">
      <c r="A64" s="40"/>
      <c r="B64" s="25"/>
      <c r="C64" s="25"/>
      <c r="D64" s="78"/>
      <c r="E64" s="23"/>
      <c r="F64" s="25"/>
      <c r="G64" s="25"/>
      <c r="H64" s="25"/>
    </row>
    <row r="65" spans="1:8" x14ac:dyDescent="0.25">
      <c r="A65" s="81"/>
      <c r="B65" s="25"/>
      <c r="C65" s="25"/>
      <c r="D65" s="78"/>
      <c r="E65" s="82"/>
      <c r="F65" s="25"/>
      <c r="G65" s="25"/>
      <c r="H65" s="25"/>
    </row>
    <row r="66" spans="1:8" x14ac:dyDescent="0.25">
      <c r="A66" s="82"/>
      <c r="B66" s="25"/>
      <c r="C66" s="25"/>
      <c r="D66" s="78"/>
      <c r="E66" s="82"/>
      <c r="F66" s="25"/>
      <c r="G66" s="25"/>
      <c r="H66" s="25"/>
    </row>
    <row r="67" spans="1:8" x14ac:dyDescent="0.25">
      <c r="A67" s="82"/>
      <c r="B67" s="25"/>
      <c r="C67" s="25"/>
      <c r="D67" s="78"/>
      <c r="E67" s="23"/>
      <c r="F67" s="25"/>
      <c r="G67" s="25"/>
      <c r="H67" s="25"/>
    </row>
    <row r="68" spans="1:8" x14ac:dyDescent="0.25">
      <c r="A68" s="25"/>
      <c r="B68" s="83"/>
      <c r="C68" s="83"/>
      <c r="D68" s="84"/>
      <c r="E68" s="82"/>
      <c r="F68" s="25"/>
      <c r="G68" s="25"/>
      <c r="H68" s="25"/>
    </row>
    <row r="69" spans="1:8" x14ac:dyDescent="0.25">
      <c r="A69" s="25"/>
      <c r="B69" s="83"/>
      <c r="C69" s="83"/>
      <c r="D69" s="84"/>
      <c r="E69" s="23"/>
      <c r="F69" s="25"/>
      <c r="G69" s="25"/>
      <c r="H69" s="25"/>
    </row>
    <row r="70" spans="1:8" x14ac:dyDescent="0.25">
      <c r="A70" s="25"/>
      <c r="B70" s="83"/>
      <c r="C70" s="83"/>
      <c r="D70" s="84"/>
      <c r="E70" s="82"/>
      <c r="F70" s="25"/>
      <c r="G70" s="25"/>
      <c r="H70" s="25"/>
    </row>
    <row r="71" spans="1:8" x14ac:dyDescent="0.25">
      <c r="A71" s="23"/>
      <c r="B71" s="83"/>
      <c r="C71" s="83"/>
      <c r="D71" s="84"/>
      <c r="E71" s="82"/>
      <c r="F71" s="25"/>
      <c r="G71" s="25"/>
      <c r="H71" s="25"/>
    </row>
    <row r="72" spans="1:8" x14ac:dyDescent="0.25">
      <c r="A72" s="23"/>
      <c r="B72" s="83"/>
      <c r="C72" s="83"/>
      <c r="D72" s="84"/>
      <c r="E72" s="25"/>
      <c r="F72" s="25"/>
      <c r="G72" s="25"/>
      <c r="H72" s="25"/>
    </row>
    <row r="73" spans="1:8" x14ac:dyDescent="0.25">
      <c r="A73" s="23"/>
      <c r="B73" s="83"/>
      <c r="C73" s="83"/>
      <c r="D73" s="84"/>
      <c r="E73" s="82"/>
      <c r="F73" s="25"/>
      <c r="G73" s="25"/>
      <c r="H73" s="25"/>
    </row>
    <row r="74" spans="1:8" x14ac:dyDescent="0.25">
      <c r="A74" s="23"/>
      <c r="B74" s="83"/>
      <c r="C74" s="83"/>
      <c r="D74" s="84"/>
      <c r="E74" s="82"/>
      <c r="F74" s="23"/>
      <c r="G74" s="23"/>
      <c r="H74" s="23"/>
    </row>
    <row r="75" spans="1:8" x14ac:dyDescent="0.25">
      <c r="A75" s="82"/>
      <c r="B75" s="83"/>
      <c r="C75" s="83"/>
      <c r="D75" s="84"/>
      <c r="E75" s="25"/>
      <c r="F75" s="25"/>
      <c r="G75" s="25"/>
      <c r="H75" s="25"/>
    </row>
    <row r="76" spans="1:8" x14ac:dyDescent="0.25">
      <c r="A76" s="82"/>
      <c r="B76" s="83"/>
      <c r="C76" s="83"/>
      <c r="D76" s="84"/>
      <c r="E76" s="25"/>
      <c r="F76" s="25"/>
      <c r="G76" s="25"/>
      <c r="H76" s="25"/>
    </row>
    <row r="77" spans="1:8" x14ac:dyDescent="0.25">
      <c r="A77" s="82"/>
      <c r="B77" s="83"/>
      <c r="C77" s="83"/>
      <c r="D77" s="84"/>
      <c r="E77" s="25"/>
      <c r="F77" s="25"/>
      <c r="G77" s="25"/>
      <c r="H77" s="25"/>
    </row>
    <row r="78" spans="1:8" x14ac:dyDescent="0.25">
      <c r="A78" s="82"/>
      <c r="B78" s="83"/>
      <c r="C78" s="83"/>
      <c r="D78" s="84"/>
      <c r="E78" s="25"/>
      <c r="F78" s="25"/>
      <c r="G78" s="25"/>
      <c r="H78" s="25"/>
    </row>
    <row r="79" spans="1:8" x14ac:dyDescent="0.25">
      <c r="A79" s="82"/>
      <c r="B79" s="83"/>
      <c r="C79" s="83"/>
      <c r="D79" s="84"/>
      <c r="E79" s="25"/>
      <c r="F79" s="25"/>
      <c r="G79" s="25"/>
      <c r="H79" s="25"/>
    </row>
    <row r="80" spans="1:8" x14ac:dyDescent="0.25">
      <c r="A80" s="82"/>
      <c r="B80" s="83"/>
      <c r="C80" s="83"/>
      <c r="D80" s="84"/>
      <c r="E80" s="25"/>
      <c r="F80" s="25"/>
      <c r="G80" s="25"/>
      <c r="H80" s="25"/>
    </row>
    <row r="81" spans="1:8" x14ac:dyDescent="0.25">
      <c r="A81" s="81"/>
      <c r="B81" s="83"/>
      <c r="C81" s="83"/>
      <c r="D81" s="84"/>
      <c r="E81" s="25"/>
      <c r="F81" s="25"/>
      <c r="G81" s="25"/>
      <c r="H81" s="25"/>
    </row>
    <row r="82" spans="1:8" ht="15.75" x14ac:dyDescent="0.25">
      <c r="A82" s="74"/>
      <c r="B82" s="85"/>
      <c r="C82" s="85"/>
      <c r="D82" s="84"/>
    </row>
    <row r="83" spans="1:8" ht="16.5" thickBot="1" x14ac:dyDescent="0.3">
      <c r="A83" s="74"/>
      <c r="B83" s="85"/>
      <c r="C83" s="85"/>
      <c r="D83" s="84"/>
    </row>
    <row r="84" spans="1:8" ht="24" thickBot="1" x14ac:dyDescent="0.4">
      <c r="A84" s="74"/>
      <c r="B84" s="86"/>
      <c r="C84" s="86"/>
      <c r="D84" s="87" t="str">
        <f>D3</f>
        <v>BUDGET PREVISIONNEL PACA 2021</v>
      </c>
      <c r="E84" s="88"/>
      <c r="F84" s="83"/>
      <c r="G84" s="83"/>
    </row>
    <row r="85" spans="1:8" ht="15.75" x14ac:dyDescent="0.25">
      <c r="A85" s="74"/>
      <c r="B85" s="85"/>
      <c r="C85" s="85"/>
      <c r="D85" s="84"/>
      <c r="E85" s="89"/>
      <c r="F85" s="83"/>
      <c r="G85" s="83"/>
    </row>
    <row r="86" spans="1:8" ht="15.75" x14ac:dyDescent="0.25">
      <c r="A86" s="74"/>
      <c r="B86" s="85"/>
      <c r="C86" s="85"/>
      <c r="D86" s="84"/>
      <c r="E86" s="89"/>
      <c r="F86" s="83"/>
      <c r="G86" s="83"/>
    </row>
    <row r="87" spans="1:8" ht="15.75" x14ac:dyDescent="0.25">
      <c r="A87" s="74"/>
      <c r="B87" s="85"/>
      <c r="C87" s="85"/>
      <c r="D87" s="84"/>
      <c r="E87" s="89"/>
      <c r="F87" s="83"/>
      <c r="G87" s="83"/>
    </row>
    <row r="88" spans="1:8" ht="16.5" thickBot="1" x14ac:dyDescent="0.3">
      <c r="A88" s="90" t="str">
        <f>A6</f>
        <v xml:space="preserve">CHARGES PACA </v>
      </c>
      <c r="B88" s="91"/>
      <c r="C88" s="91"/>
      <c r="D88" s="92"/>
      <c r="E88" s="93" t="str">
        <f>E6</f>
        <v xml:space="preserve">PRODUITS PACA </v>
      </c>
      <c r="F88" s="94"/>
      <c r="G88" s="83"/>
    </row>
    <row r="89" spans="1:8" ht="16.5" thickBot="1" x14ac:dyDescent="0.3">
      <c r="A89" s="95" t="s">
        <v>71</v>
      </c>
      <c r="B89" s="8" t="s">
        <v>4</v>
      </c>
      <c r="C89" s="9" t="s">
        <v>5</v>
      </c>
      <c r="D89" s="10" t="s">
        <v>6</v>
      </c>
      <c r="E89" s="95" t="s">
        <v>71</v>
      </c>
      <c r="F89" s="8" t="s">
        <v>4</v>
      </c>
      <c r="G89" s="9" t="s">
        <v>5</v>
      </c>
      <c r="H89" s="10" t="s">
        <v>6</v>
      </c>
    </row>
    <row r="90" spans="1:8" ht="15.75" x14ac:dyDescent="0.25">
      <c r="A90" s="15" t="s">
        <v>72</v>
      </c>
      <c r="B90" s="96"/>
      <c r="C90" s="96"/>
      <c r="D90" s="97"/>
      <c r="E90" s="98" t="s">
        <v>72</v>
      </c>
      <c r="F90" s="99"/>
      <c r="G90" s="99"/>
      <c r="H90" s="100"/>
    </row>
    <row r="91" spans="1:8" ht="16.5" customHeight="1" x14ac:dyDescent="0.25">
      <c r="A91" s="80" t="s">
        <v>73</v>
      </c>
      <c r="B91" s="101">
        <v>23880.309999999998</v>
      </c>
      <c r="C91" s="102">
        <v>22000</v>
      </c>
      <c r="D91" s="103">
        <v>24000</v>
      </c>
      <c r="E91" s="24" t="s">
        <v>74</v>
      </c>
      <c r="F91" s="104">
        <v>29136.66</v>
      </c>
      <c r="G91" s="105">
        <v>28000</v>
      </c>
      <c r="H91" s="106">
        <v>29000</v>
      </c>
    </row>
    <row r="92" spans="1:8" ht="15.75" thickBot="1" x14ac:dyDescent="0.3">
      <c r="A92" t="s">
        <v>75</v>
      </c>
      <c r="B92" s="107">
        <v>5649.77</v>
      </c>
      <c r="C92" s="105">
        <v>4200</v>
      </c>
      <c r="D92" s="108">
        <v>6000</v>
      </c>
      <c r="E92" t="s">
        <v>76</v>
      </c>
      <c r="F92" s="104">
        <v>1200</v>
      </c>
      <c r="G92" s="105">
        <v>1500</v>
      </c>
      <c r="H92" s="106">
        <v>1200</v>
      </c>
    </row>
    <row r="93" spans="1:8" ht="15.75" thickBot="1" x14ac:dyDescent="0.3">
      <c r="A93" s="109" t="s">
        <v>77</v>
      </c>
      <c r="B93" s="28">
        <f>SUM(B91:B92)</f>
        <v>29530.079999999998</v>
      </c>
      <c r="C93" s="45">
        <f>SUM(C91:C92)</f>
        <v>26200</v>
      </c>
      <c r="D93" s="110">
        <f>SUM(D91:D92)</f>
        <v>30000</v>
      </c>
      <c r="E93" s="46" t="s">
        <v>77</v>
      </c>
      <c r="F93" s="28">
        <f>SUM(F91:F92)</f>
        <v>30336.66</v>
      </c>
      <c r="G93" s="45">
        <f>SUM(G91:G92)</f>
        <v>29500</v>
      </c>
      <c r="H93" s="45">
        <f>SUM(H91:H92)</f>
        <v>30200</v>
      </c>
    </row>
    <row r="94" spans="1:8" x14ac:dyDescent="0.25">
      <c r="A94" s="109"/>
      <c r="B94" s="111"/>
      <c r="C94" s="112"/>
      <c r="D94" s="113"/>
      <c r="E94" s="46"/>
      <c r="F94" s="111"/>
      <c r="G94" s="114"/>
      <c r="H94" s="114"/>
    </row>
    <row r="95" spans="1:8" ht="16.5" thickBot="1" x14ac:dyDescent="0.3">
      <c r="A95" s="15" t="s">
        <v>78</v>
      </c>
      <c r="B95" s="41"/>
      <c r="C95" s="115"/>
      <c r="D95" s="113"/>
      <c r="E95" s="40" t="s">
        <v>78</v>
      </c>
      <c r="F95" s="116"/>
      <c r="G95" s="106"/>
      <c r="H95" s="106"/>
    </row>
    <row r="96" spans="1:8" ht="15.75" thickBot="1" x14ac:dyDescent="0.3">
      <c r="A96" t="s">
        <v>79</v>
      </c>
      <c r="B96" s="117">
        <v>35767.1</v>
      </c>
      <c r="C96" s="118">
        <v>24000</v>
      </c>
      <c r="D96" s="110">
        <v>35000</v>
      </c>
      <c r="E96" s="24" t="s">
        <v>74</v>
      </c>
      <c r="F96" s="117">
        <v>50026</v>
      </c>
      <c r="G96" s="118">
        <v>45000</v>
      </c>
      <c r="H96" s="33">
        <v>50000</v>
      </c>
    </row>
    <row r="97" spans="1:8" x14ac:dyDescent="0.25">
      <c r="A97" s="80"/>
      <c r="B97" s="119"/>
      <c r="C97" s="120"/>
      <c r="D97" s="113"/>
      <c r="E97" s="24"/>
      <c r="F97" s="116"/>
      <c r="G97" s="106"/>
      <c r="H97" s="106"/>
    </row>
    <row r="98" spans="1:8" ht="15.75" x14ac:dyDescent="0.25">
      <c r="A98" s="15" t="s">
        <v>80</v>
      </c>
      <c r="B98" s="119"/>
      <c r="C98" s="120"/>
      <c r="D98" s="113"/>
      <c r="E98" s="40" t="s">
        <v>80</v>
      </c>
      <c r="F98" s="116"/>
      <c r="G98" s="106"/>
      <c r="H98" s="106"/>
    </row>
    <row r="99" spans="1:8" x14ac:dyDescent="0.25">
      <c r="A99" s="80" t="s">
        <v>81</v>
      </c>
      <c r="B99" s="101">
        <v>697.31999999999994</v>
      </c>
      <c r="C99" s="102">
        <v>800</v>
      </c>
      <c r="D99" s="103">
        <v>700</v>
      </c>
      <c r="E99" s="24" t="s">
        <v>82</v>
      </c>
      <c r="F99" s="104">
        <v>1039.5</v>
      </c>
      <c r="G99" s="105">
        <v>700</v>
      </c>
      <c r="H99" s="106">
        <v>1100</v>
      </c>
    </row>
    <row r="100" spans="1:8" ht="15.75" thickBot="1" x14ac:dyDescent="0.3">
      <c r="A100" s="80" t="s">
        <v>83</v>
      </c>
      <c r="B100" s="101">
        <v>540.64</v>
      </c>
      <c r="C100" s="102">
        <v>800</v>
      </c>
      <c r="D100" s="103">
        <v>500</v>
      </c>
      <c r="E100" s="24" t="s">
        <v>84</v>
      </c>
      <c r="F100" s="104">
        <v>231</v>
      </c>
      <c r="G100" s="105">
        <v>100</v>
      </c>
      <c r="H100" s="106">
        <v>300</v>
      </c>
    </row>
    <row r="101" spans="1:8" ht="15.75" thickBot="1" x14ac:dyDescent="0.3">
      <c r="A101" s="109" t="s">
        <v>85</v>
      </c>
      <c r="B101" s="28">
        <f>SUM(B99:B100)</f>
        <v>1237.96</v>
      </c>
      <c r="C101" s="45">
        <f>SUM(C99:C100)</f>
        <v>1600</v>
      </c>
      <c r="D101" s="110">
        <f>SUM(D99:D100)</f>
        <v>1200</v>
      </c>
      <c r="E101" s="46" t="s">
        <v>85</v>
      </c>
      <c r="F101" s="121">
        <f>SUM(F99:F100)</f>
        <v>1270.5</v>
      </c>
      <c r="G101" s="45">
        <f>SUM(G99:G100)</f>
        <v>800</v>
      </c>
      <c r="H101" s="45">
        <f>SUM(H99:H100)</f>
        <v>1400</v>
      </c>
    </row>
    <row r="102" spans="1:8" x14ac:dyDescent="0.25">
      <c r="A102" s="109"/>
      <c r="B102" s="111"/>
      <c r="C102" s="112"/>
      <c r="D102" s="113"/>
      <c r="E102" s="46"/>
      <c r="F102" s="111"/>
      <c r="G102" s="122"/>
      <c r="H102" s="114"/>
    </row>
    <row r="103" spans="1:8" ht="16.5" thickBot="1" x14ac:dyDescent="0.3">
      <c r="A103" s="15" t="s">
        <v>86</v>
      </c>
      <c r="B103" s="111"/>
      <c r="C103" s="112"/>
      <c r="D103" s="113"/>
      <c r="E103" s="15" t="s">
        <v>86</v>
      </c>
      <c r="F103" s="116"/>
      <c r="G103" s="106"/>
      <c r="H103" s="106"/>
    </row>
    <row r="104" spans="1:8" ht="15.75" thickBot="1" x14ac:dyDescent="0.3">
      <c r="A104" s="80" t="s">
        <v>87</v>
      </c>
      <c r="B104" s="117"/>
      <c r="C104" s="118">
        <v>500</v>
      </c>
      <c r="D104" s="110">
        <v>0</v>
      </c>
      <c r="E104" s="24" t="s">
        <v>74</v>
      </c>
      <c r="F104" s="117"/>
      <c r="G104" s="118">
        <v>400</v>
      </c>
      <c r="H104" s="33">
        <v>0</v>
      </c>
    </row>
    <row r="105" spans="1:8" x14ac:dyDescent="0.25">
      <c r="A105" s="80"/>
      <c r="B105" s="41"/>
      <c r="C105" s="115"/>
      <c r="D105" s="113"/>
      <c r="E105" s="24"/>
      <c r="F105" s="116"/>
      <c r="G105" s="106"/>
      <c r="H105" s="106"/>
    </row>
    <row r="106" spans="1:8" ht="16.5" thickBot="1" x14ac:dyDescent="0.3">
      <c r="A106" s="15" t="s">
        <v>88</v>
      </c>
      <c r="B106" s="111"/>
      <c r="C106" s="112"/>
      <c r="D106" s="113"/>
      <c r="E106" s="40" t="s">
        <v>88</v>
      </c>
      <c r="F106" s="116"/>
      <c r="G106" s="106"/>
      <c r="H106" s="106"/>
    </row>
    <row r="107" spans="1:8" ht="15.75" thickBot="1" x14ac:dyDescent="0.3">
      <c r="A107" s="80" t="s">
        <v>89</v>
      </c>
      <c r="B107" s="117">
        <v>363.26</v>
      </c>
      <c r="C107" s="118">
        <v>600</v>
      </c>
      <c r="D107" s="110">
        <v>400</v>
      </c>
      <c r="E107" s="24" t="s">
        <v>74</v>
      </c>
      <c r="F107" s="117"/>
      <c r="G107" s="118">
        <v>300</v>
      </c>
      <c r="H107" s="33">
        <v>100</v>
      </c>
    </row>
    <row r="108" spans="1:8" x14ac:dyDescent="0.25">
      <c r="A108" s="80"/>
      <c r="B108" s="41"/>
      <c r="C108" s="115"/>
      <c r="D108" s="113"/>
      <c r="E108" s="24"/>
      <c r="F108" s="104"/>
      <c r="G108" s="105"/>
      <c r="H108" s="105"/>
    </row>
    <row r="109" spans="1:8" ht="16.5" thickBot="1" x14ac:dyDescent="0.3">
      <c r="A109" s="15" t="s">
        <v>90</v>
      </c>
      <c r="B109" s="111"/>
      <c r="C109" s="112"/>
      <c r="D109" s="113"/>
      <c r="E109" s="40" t="s">
        <v>90</v>
      </c>
      <c r="F109" s="104"/>
      <c r="G109" s="105"/>
      <c r="H109" s="105"/>
    </row>
    <row r="110" spans="1:8" ht="15.75" thickBot="1" x14ac:dyDescent="0.3">
      <c r="A110" s="80" t="s">
        <v>89</v>
      </c>
      <c r="B110" s="28"/>
      <c r="C110" s="45"/>
      <c r="D110" s="110"/>
      <c r="E110" s="24" t="s">
        <v>74</v>
      </c>
      <c r="F110" s="117"/>
      <c r="G110" s="118"/>
      <c r="H110" s="123"/>
    </row>
    <row r="111" spans="1:8" x14ac:dyDescent="0.25">
      <c r="A111" s="80"/>
      <c r="B111" s="41"/>
      <c r="C111" s="115"/>
      <c r="D111" s="113"/>
      <c r="E111" s="24"/>
      <c r="F111" s="104"/>
      <c r="G111" s="105"/>
      <c r="H111" s="105"/>
    </row>
    <row r="112" spans="1:8" ht="16.5" thickBot="1" x14ac:dyDescent="0.3">
      <c r="A112" s="15" t="s">
        <v>91</v>
      </c>
      <c r="B112" s="41"/>
      <c r="C112" s="115"/>
      <c r="D112" s="113"/>
      <c r="E112" s="40" t="s">
        <v>91</v>
      </c>
      <c r="F112" s="104"/>
      <c r="G112" s="105"/>
      <c r="H112" s="105"/>
    </row>
    <row r="113" spans="1:8" ht="15.75" thickBot="1" x14ac:dyDescent="0.3">
      <c r="A113" s="80" t="s">
        <v>89</v>
      </c>
      <c r="B113" s="117">
        <v>496.71</v>
      </c>
      <c r="C113" s="118">
        <v>500</v>
      </c>
      <c r="D113" s="110">
        <v>600</v>
      </c>
      <c r="E113" s="24" t="s">
        <v>74</v>
      </c>
      <c r="F113" s="117"/>
      <c r="G113" s="118"/>
      <c r="H113" s="110"/>
    </row>
    <row r="114" spans="1:8" x14ac:dyDescent="0.25">
      <c r="A114" s="80"/>
      <c r="B114" s="41"/>
      <c r="C114" s="115"/>
      <c r="D114" s="113"/>
      <c r="E114" s="24"/>
      <c r="F114" s="104"/>
      <c r="G114" s="105"/>
      <c r="H114" s="105"/>
    </row>
    <row r="115" spans="1:8" ht="16.5" thickBot="1" x14ac:dyDescent="0.3">
      <c r="A115" s="15" t="s">
        <v>92</v>
      </c>
      <c r="B115" s="41"/>
      <c r="C115" s="115"/>
      <c r="D115" s="113"/>
      <c r="E115" s="40" t="s">
        <v>92</v>
      </c>
      <c r="F115" s="104"/>
      <c r="G115" s="105"/>
      <c r="H115" s="105"/>
    </row>
    <row r="116" spans="1:8" ht="15.75" thickBot="1" x14ac:dyDescent="0.3">
      <c r="A116" s="80" t="s">
        <v>89</v>
      </c>
      <c r="B116" s="117">
        <v>428</v>
      </c>
      <c r="C116" s="118">
        <v>600</v>
      </c>
      <c r="D116" s="110">
        <v>600</v>
      </c>
      <c r="E116" s="24" t="s">
        <v>74</v>
      </c>
      <c r="F116" s="117"/>
      <c r="G116" s="118"/>
      <c r="H116" s="110"/>
    </row>
    <row r="117" spans="1:8" ht="15.75" thickBot="1" x14ac:dyDescent="0.3">
      <c r="A117" s="80"/>
      <c r="B117" s="41"/>
      <c r="C117" s="115"/>
      <c r="D117" s="113"/>
      <c r="E117" s="24"/>
      <c r="F117" s="124"/>
      <c r="G117" s="125"/>
      <c r="H117" s="126"/>
    </row>
    <row r="118" spans="1:8" ht="15.75" thickBot="1" x14ac:dyDescent="0.3">
      <c r="A118" s="80"/>
      <c r="B118" s="127"/>
      <c r="C118" s="128"/>
      <c r="D118" s="129"/>
      <c r="E118" s="22" t="s">
        <v>93</v>
      </c>
      <c r="F118" s="117">
        <v>50</v>
      </c>
      <c r="G118" s="118"/>
      <c r="H118" s="118">
        <v>100</v>
      </c>
    </row>
    <row r="119" spans="1:8" ht="16.5" thickBot="1" x14ac:dyDescent="0.3">
      <c r="A119" s="130" t="s">
        <v>94</v>
      </c>
      <c r="B119" s="131">
        <f>B93+B96+B104+B107+B110+B113+B116+B101</f>
        <v>67823.11</v>
      </c>
      <c r="C119" s="132">
        <f>C93+C96+C101+C104+C107+C110+C113+C116</f>
        <v>54000</v>
      </c>
      <c r="D119" s="133">
        <f>D93+D96+D104+D107+D110+D113+D116+D101</f>
        <v>67800</v>
      </c>
      <c r="E119" s="130" t="s">
        <v>94</v>
      </c>
      <c r="F119" s="134">
        <f>F93+F96+F101+F104+F107+F110+F118</f>
        <v>81683.16</v>
      </c>
      <c r="G119" s="132">
        <f>G93+G96+G101+G104+G107+G110+G113+G116</f>
        <v>76000</v>
      </c>
      <c r="H119" s="133">
        <f>H93+H96+H101+H104+H107+H110+H118</f>
        <v>81800</v>
      </c>
    </row>
    <row r="120" spans="1:8" ht="15.75" x14ac:dyDescent="0.25">
      <c r="A120" s="135"/>
      <c r="B120" s="68"/>
      <c r="C120" s="68"/>
      <c r="D120" s="136"/>
      <c r="E120" s="137"/>
      <c r="F120" s="138"/>
      <c r="G120" s="138"/>
      <c r="H120" s="136"/>
    </row>
    <row r="121" spans="1:8" ht="15.75" x14ac:dyDescent="0.25">
      <c r="A121" s="74"/>
      <c r="B121" s="139"/>
      <c r="C121" s="139"/>
      <c r="D121" s="66"/>
      <c r="E121" s="89"/>
      <c r="F121" s="64"/>
      <c r="G121" s="64"/>
      <c r="H121" s="66"/>
    </row>
    <row r="122" spans="1:8" ht="15.75" x14ac:dyDescent="0.25">
      <c r="A122" s="74"/>
      <c r="B122" s="139"/>
      <c r="C122" s="139"/>
      <c r="D122" s="66"/>
      <c r="E122" s="89"/>
      <c r="F122" s="64"/>
      <c r="G122" s="64"/>
      <c r="H122" s="66"/>
    </row>
    <row r="123" spans="1:8" ht="15.75" x14ac:dyDescent="0.25">
      <c r="A123" s="74"/>
      <c r="B123" s="139"/>
      <c r="C123" s="139"/>
      <c r="D123" s="66"/>
      <c r="E123" s="89"/>
      <c r="F123" s="64"/>
      <c r="G123" s="64"/>
      <c r="H123" s="66"/>
    </row>
    <row r="124" spans="1:8" ht="15.75" x14ac:dyDescent="0.25">
      <c r="A124" s="74"/>
      <c r="B124" s="139"/>
      <c r="C124" s="139"/>
      <c r="D124" s="66"/>
      <c r="E124" s="89"/>
      <c r="F124" s="64"/>
      <c r="G124" s="64"/>
      <c r="H124" s="66"/>
    </row>
    <row r="127" spans="1:8" ht="15.75" thickBot="1" x14ac:dyDescent="0.3"/>
    <row r="128" spans="1:8" ht="27" customHeight="1" thickBot="1" x14ac:dyDescent="0.4">
      <c r="D128" s="87" t="str">
        <f>D84</f>
        <v>BUDGET PREVISIONNEL PACA 2021</v>
      </c>
      <c r="E128" s="88"/>
    </row>
    <row r="132" spans="1:8" ht="16.5" thickBot="1" x14ac:dyDescent="0.3">
      <c r="A132" s="90"/>
      <c r="B132" s="91"/>
      <c r="C132" s="91"/>
      <c r="D132" s="140"/>
      <c r="E132" s="141"/>
      <c r="F132" s="94"/>
      <c r="G132" s="94"/>
      <c r="H132" s="140"/>
    </row>
    <row r="133" spans="1:8" ht="16.5" thickBot="1" x14ac:dyDescent="0.3">
      <c r="A133" s="142" t="s">
        <v>95</v>
      </c>
      <c r="B133" s="8" t="s">
        <v>4</v>
      </c>
      <c r="C133" s="9" t="s">
        <v>5</v>
      </c>
      <c r="D133" s="10" t="s">
        <v>6</v>
      </c>
      <c r="E133" s="142" t="s">
        <v>95</v>
      </c>
      <c r="F133" s="8" t="s">
        <v>4</v>
      </c>
      <c r="G133" s="9" t="s">
        <v>5</v>
      </c>
      <c r="H133" s="10" t="s">
        <v>6</v>
      </c>
    </row>
    <row r="134" spans="1:8" ht="15.75" x14ac:dyDescent="0.25">
      <c r="A134" s="143" t="s">
        <v>96</v>
      </c>
      <c r="B134" s="144"/>
      <c r="C134" s="144"/>
      <c r="D134" s="145"/>
      <c r="E134" s="146" t="s">
        <v>97</v>
      </c>
      <c r="F134" s="147"/>
      <c r="G134" s="147"/>
      <c r="H134" s="100"/>
    </row>
    <row r="135" spans="1:8" x14ac:dyDescent="0.25">
      <c r="A135" s="148" t="s">
        <v>98</v>
      </c>
      <c r="B135" s="104">
        <v>15742.8</v>
      </c>
      <c r="C135" s="19">
        <v>15000</v>
      </c>
      <c r="D135" s="53">
        <v>15000</v>
      </c>
      <c r="E135" s="17" t="s">
        <v>99</v>
      </c>
      <c r="F135" s="104">
        <v>23301.4</v>
      </c>
      <c r="G135" s="105">
        <v>17500</v>
      </c>
      <c r="H135" s="106">
        <v>23000</v>
      </c>
    </row>
    <row r="136" spans="1:8" ht="15" customHeight="1" x14ac:dyDescent="0.25">
      <c r="A136" s="148" t="s">
        <v>100</v>
      </c>
      <c r="B136" s="104">
        <v>145514.56</v>
      </c>
      <c r="C136" s="149">
        <v>140000</v>
      </c>
      <c r="D136" s="53">
        <v>140000</v>
      </c>
      <c r="E136" s="17" t="s">
        <v>100</v>
      </c>
      <c r="F136" s="104">
        <v>249455.47999999998</v>
      </c>
      <c r="G136" s="105">
        <v>230000</v>
      </c>
      <c r="H136" s="106">
        <v>236000</v>
      </c>
    </row>
    <row r="137" spans="1:8" ht="15.75" thickBot="1" x14ac:dyDescent="0.3">
      <c r="A137" t="s">
        <v>101</v>
      </c>
      <c r="B137" s="150">
        <v>18996</v>
      </c>
      <c r="C137" s="43">
        <v>21000</v>
      </c>
      <c r="D137" s="53">
        <v>18000</v>
      </c>
      <c r="E137" t="s">
        <v>101</v>
      </c>
      <c r="F137" s="150">
        <v>30152</v>
      </c>
      <c r="G137" s="105">
        <v>31000</v>
      </c>
      <c r="H137" s="106">
        <v>31000</v>
      </c>
    </row>
    <row r="138" spans="1:8" ht="16.5" thickBot="1" x14ac:dyDescent="0.3">
      <c r="A138" s="151" t="s">
        <v>102</v>
      </c>
      <c r="B138" s="152">
        <f>SUM(B135:B137)</f>
        <v>180253.36</v>
      </c>
      <c r="C138" s="30">
        <f>SUM(C135:C137)</f>
        <v>176000</v>
      </c>
      <c r="D138" s="153">
        <f>SUM(D135:D137)</f>
        <v>173000</v>
      </c>
      <c r="E138" s="44" t="s">
        <v>103</v>
      </c>
      <c r="F138" s="154">
        <f>SUM(F135:F137)</f>
        <v>302908.88</v>
      </c>
      <c r="G138" s="155">
        <f>SUM(G135:G137)</f>
        <v>278500</v>
      </c>
      <c r="H138" s="33">
        <f>SUM(H135:H137)</f>
        <v>290000</v>
      </c>
    </row>
    <row r="139" spans="1:8" x14ac:dyDescent="0.25">
      <c r="A139" s="148"/>
      <c r="B139" s="156"/>
      <c r="C139" s="157"/>
      <c r="D139" s="53"/>
      <c r="E139" s="17"/>
      <c r="F139" s="158"/>
      <c r="G139" s="105"/>
      <c r="H139" s="106"/>
    </row>
    <row r="140" spans="1:8" x14ac:dyDescent="0.25">
      <c r="A140" s="159" t="s">
        <v>104</v>
      </c>
      <c r="B140" s="160"/>
      <c r="C140" s="157"/>
      <c r="D140" s="119"/>
      <c r="E140" s="159" t="s">
        <v>104</v>
      </c>
      <c r="F140" s="104"/>
      <c r="G140" s="105"/>
      <c r="H140" s="106"/>
    </row>
    <row r="141" spans="1:8" x14ac:dyDescent="0.25">
      <c r="A141" s="148" t="s">
        <v>105</v>
      </c>
      <c r="B141" s="101">
        <v>14361.01</v>
      </c>
      <c r="C141" s="105">
        <v>13000</v>
      </c>
      <c r="D141" s="48">
        <v>14500</v>
      </c>
      <c r="E141" s="24" t="s">
        <v>106</v>
      </c>
      <c r="F141" s="104">
        <v>7991.13</v>
      </c>
      <c r="G141" s="105">
        <v>6500</v>
      </c>
      <c r="H141" s="106">
        <v>8000</v>
      </c>
    </row>
    <row r="142" spans="1:8" x14ac:dyDescent="0.25">
      <c r="A142" s="148" t="s">
        <v>107</v>
      </c>
      <c r="B142" s="101">
        <v>2622.7900000000004</v>
      </c>
      <c r="C142" s="105">
        <v>10000</v>
      </c>
      <c r="D142" s="48">
        <v>2600</v>
      </c>
      <c r="E142" t="s">
        <v>108</v>
      </c>
      <c r="F142" s="104">
        <v>19588.580000000002</v>
      </c>
      <c r="G142" s="105"/>
      <c r="H142" s="106"/>
    </row>
    <row r="143" spans="1:8" x14ac:dyDescent="0.25">
      <c r="A143" s="148" t="s">
        <v>109</v>
      </c>
      <c r="B143" s="101">
        <v>1139.6599999999999</v>
      </c>
      <c r="C143" s="105"/>
      <c r="D143" s="51">
        <v>1200</v>
      </c>
      <c r="E143" s="24" t="s">
        <v>110</v>
      </c>
      <c r="F143" s="104">
        <v>4800</v>
      </c>
      <c r="G143" s="105">
        <v>5000</v>
      </c>
      <c r="H143" s="106">
        <v>5000</v>
      </c>
    </row>
    <row r="144" spans="1:8" x14ac:dyDescent="0.25">
      <c r="A144" s="148" t="s">
        <v>111</v>
      </c>
      <c r="B144" s="101">
        <v>10707.190000000002</v>
      </c>
      <c r="C144" s="105">
        <v>1000</v>
      </c>
      <c r="D144" s="48">
        <v>1000</v>
      </c>
      <c r="E144" s="24" t="s">
        <v>112</v>
      </c>
      <c r="F144" s="18"/>
      <c r="G144" s="20"/>
      <c r="H144" s="105"/>
    </row>
    <row r="145" spans="1:8" x14ac:dyDescent="0.25">
      <c r="A145" t="s">
        <v>113</v>
      </c>
      <c r="B145" s="101">
        <v>5908.2400000000007</v>
      </c>
      <c r="C145" s="105">
        <v>7000</v>
      </c>
      <c r="D145" s="48">
        <v>6000</v>
      </c>
      <c r="E145" s="24" t="s">
        <v>114</v>
      </c>
      <c r="F145" s="101">
        <v>578.07000000000005</v>
      </c>
      <c r="G145" s="105">
        <v>2000</v>
      </c>
      <c r="H145" s="106">
        <v>2000</v>
      </c>
    </row>
    <row r="146" spans="1:8" x14ac:dyDescent="0.25">
      <c r="A146" s="148" t="s">
        <v>115</v>
      </c>
      <c r="B146" s="101">
        <v>2848.8299999999995</v>
      </c>
      <c r="C146" s="105">
        <v>6000</v>
      </c>
      <c r="D146" s="48">
        <v>3000</v>
      </c>
      <c r="E146" s="24"/>
      <c r="F146" s="116"/>
      <c r="G146" s="106"/>
      <c r="H146" s="106"/>
    </row>
    <row r="147" spans="1:8" x14ac:dyDescent="0.25">
      <c r="A147" s="148" t="s">
        <v>116</v>
      </c>
      <c r="B147" s="101">
        <v>5514.1</v>
      </c>
      <c r="C147" s="105">
        <v>7000</v>
      </c>
      <c r="D147" s="48">
        <v>5300</v>
      </c>
      <c r="F147" s="116"/>
      <c r="G147" s="106"/>
      <c r="H147" s="106"/>
    </row>
    <row r="148" spans="1:8" x14ac:dyDescent="0.25">
      <c r="A148" s="148" t="s">
        <v>117</v>
      </c>
      <c r="B148" s="101">
        <v>34316.19</v>
      </c>
      <c r="C148" s="105">
        <v>33500</v>
      </c>
      <c r="D148" s="48">
        <f>34500</f>
        <v>34500</v>
      </c>
      <c r="E148" s="17"/>
      <c r="F148" s="161"/>
      <c r="G148" s="162"/>
      <c r="H148" s="106"/>
    </row>
    <row r="149" spans="1:8" ht="15.75" thickBot="1" x14ac:dyDescent="0.3">
      <c r="A149" s="163" t="s">
        <v>118</v>
      </c>
      <c r="B149" s="164"/>
      <c r="C149" s="105"/>
      <c r="D149" s="48">
        <v>10000</v>
      </c>
      <c r="E149" s="165"/>
      <c r="F149" s="166"/>
      <c r="G149" s="167"/>
      <c r="H149" s="167"/>
    </row>
    <row r="150" spans="1:8" ht="16.5" thickBot="1" x14ac:dyDescent="0.3">
      <c r="A150" s="11" t="s">
        <v>119</v>
      </c>
      <c r="B150" s="28">
        <f>SUM(B141:B148)</f>
        <v>77418.010000000009</v>
      </c>
      <c r="C150" s="45">
        <f>SUM(C141:C149)</f>
        <v>77500</v>
      </c>
      <c r="D150" s="45">
        <f>SUM(D141:D149)</f>
        <v>78100</v>
      </c>
      <c r="E150" s="11" t="s">
        <v>119</v>
      </c>
      <c r="F150" s="168">
        <f>SUM(F141:F148)</f>
        <v>32957.780000000006</v>
      </c>
      <c r="G150" s="169">
        <f>SUM(G141:G149)</f>
        <v>13500</v>
      </c>
      <c r="H150" s="110">
        <f>SUM(H141:H148)</f>
        <v>15000</v>
      </c>
    </row>
    <row r="151" spans="1:8" ht="16.5" thickBot="1" x14ac:dyDescent="0.3">
      <c r="A151" s="142" t="s">
        <v>120</v>
      </c>
      <c r="B151" s="170">
        <f>B138+B150</f>
        <v>257671.37</v>
      </c>
      <c r="C151" s="171">
        <f>C138+C150</f>
        <v>253500</v>
      </c>
      <c r="D151" s="171">
        <f>D138+D150</f>
        <v>251100</v>
      </c>
      <c r="E151" s="142" t="s">
        <v>120</v>
      </c>
      <c r="F151" s="170">
        <f>F138+F150</f>
        <v>335866.66000000003</v>
      </c>
      <c r="G151" s="172">
        <f>G138+G150</f>
        <v>292000</v>
      </c>
      <c r="H151" s="172">
        <f>H138+H150</f>
        <v>305000</v>
      </c>
    </row>
    <row r="152" spans="1:8" ht="16.5" thickBot="1" x14ac:dyDescent="0.3">
      <c r="A152" s="173" t="s">
        <v>121</v>
      </c>
      <c r="B152" s="174">
        <f>B56+B119+B151</f>
        <v>610632.64</v>
      </c>
      <c r="C152" s="175">
        <f>C56+C119+C151</f>
        <v>552000</v>
      </c>
      <c r="D152" s="176">
        <f>D56+D119+D151</f>
        <v>576000</v>
      </c>
      <c r="E152" s="177"/>
      <c r="F152" s="174">
        <f>F56+F119+F151</f>
        <v>596327.71</v>
      </c>
      <c r="G152" s="178">
        <f>G56+G119+G151</f>
        <v>552000</v>
      </c>
      <c r="H152" s="176">
        <f>H56+H119+H151</f>
        <v>576000</v>
      </c>
    </row>
    <row r="153" spans="1:8" x14ac:dyDescent="0.25">
      <c r="A153" s="179"/>
      <c r="D153" s="78"/>
      <c r="E153" s="78"/>
      <c r="F153" s="180"/>
      <c r="G153" s="180"/>
      <c r="H153" s="181"/>
    </row>
  </sheetData>
  <phoneticPr fontId="29" type="noConversion"/>
  <pageMargins left="0" right="0" top="0.35433070866141736" bottom="0.15748031496062992" header="0.11811023622047245" footer="0.11811023622047245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 PREV PACA 2021 AG 2020</vt:lpstr>
      <vt:lpstr>'BUD PREV PACA 2021 AG 2020'!Zone_d_impression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dcterms:created xsi:type="dcterms:W3CDTF">2020-07-22T17:02:34Z</dcterms:created>
  <dcterms:modified xsi:type="dcterms:W3CDTF">2020-08-02T16:18:08Z</dcterms:modified>
</cp:coreProperties>
</file>